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ecampus_1styrmath\lecture material\Statistics_Module4\final material\"/>
    </mc:Choice>
  </mc:AlternateContent>
  <bookViews>
    <workbookView xWindow="-113" yWindow="-113" windowWidth="19420" windowHeight="12220" firstSheet="1" activeTab="4"/>
  </bookViews>
  <sheets>
    <sheet name="Commute time" sheetId="8" r:id="rId1"/>
    <sheet name="University students" sheetId="1" r:id="rId2"/>
    <sheet name="GDP and emissions Canada" sheetId="4" r:id="rId3"/>
    <sheet name="Cryptocurrencies" sheetId="7" r:id="rId4"/>
    <sheet name="Stock Market Indice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71" i="1" l="1"/>
  <c r="N70" i="1"/>
  <c r="N69" i="1"/>
  <c r="K19" i="1"/>
  <c r="K18" i="1"/>
  <c r="K17" i="1"/>
  <c r="B83" i="1"/>
  <c r="B84" i="1" s="1"/>
  <c r="N72" i="1" l="1"/>
  <c r="N74" i="1" s="1"/>
  <c r="K20" i="1"/>
  <c r="K21" i="1" s="1"/>
  <c r="B85" i="1"/>
  <c r="B86" i="1" s="1"/>
  <c r="B88" i="1" s="1"/>
  <c r="N73" i="1" l="1"/>
  <c r="K22" i="1"/>
  <c r="B87" i="1"/>
  <c r="B46" i="8" l="1"/>
  <c r="B45" i="8"/>
  <c r="B44" i="8"/>
  <c r="B43" i="8"/>
  <c r="B42" i="8"/>
</calcChain>
</file>

<file path=xl/sharedStrings.xml><?xml version="1.0" encoding="utf-8"?>
<sst xmlns="http://schemas.openxmlformats.org/spreadsheetml/2006/main" count="697" uniqueCount="107">
  <si>
    <t>Canada GDP per capita and emissions</t>
  </si>
  <si>
    <t>Year</t>
  </si>
  <si>
    <t>GDP per capita</t>
  </si>
  <si>
    <t>CO2 emissions (kg per capita)</t>
  </si>
  <si>
    <t>Respondent major</t>
  </si>
  <si>
    <t>Do you actively trade in the stock market?</t>
  </si>
  <si>
    <t>Politics</t>
  </si>
  <si>
    <t>Sociology</t>
  </si>
  <si>
    <t>Economics</t>
  </si>
  <si>
    <t>Commerce</t>
  </si>
  <si>
    <t>Biology</t>
  </si>
  <si>
    <t>Geography</t>
  </si>
  <si>
    <t>Mathematics</t>
  </si>
  <si>
    <t>Physics</t>
  </si>
  <si>
    <t>Yes</t>
  </si>
  <si>
    <t>No</t>
  </si>
  <si>
    <t>Date</t>
  </si>
  <si>
    <t xml:space="preserve"> NASDAQ Close</t>
  </si>
  <si>
    <t>DOW  Close</t>
  </si>
  <si>
    <t xml:space="preserve"> TSX Close</t>
  </si>
  <si>
    <t>12/01/21</t>
  </si>
  <si>
    <t>12/02/21</t>
  </si>
  <si>
    <t>12/03/21</t>
  </si>
  <si>
    <t>12/06/21</t>
  </si>
  <si>
    <t>12/07/21</t>
  </si>
  <si>
    <t>12/08/21</t>
  </si>
  <si>
    <t>12/09/21</t>
  </si>
  <si>
    <t>12/10/21</t>
  </si>
  <si>
    <t>12/13/21</t>
  </si>
  <si>
    <t>12/14/21</t>
  </si>
  <si>
    <t>12/15/21</t>
  </si>
  <si>
    <t>12/16/21</t>
  </si>
  <si>
    <t>12/17/21</t>
  </si>
  <si>
    <t>12/20/21</t>
  </si>
  <si>
    <t>12/21/21</t>
  </si>
  <si>
    <t>12/22/21</t>
  </si>
  <si>
    <t>12/23/21</t>
  </si>
  <si>
    <t>12/27/21</t>
  </si>
  <si>
    <t>12/28/21</t>
  </si>
  <si>
    <t>12/29/21</t>
  </si>
  <si>
    <t>12/30/21</t>
  </si>
  <si>
    <t>12/31/21</t>
  </si>
  <si>
    <t>01/03/22</t>
  </si>
  <si>
    <t>01/04/22</t>
  </si>
  <si>
    <t>01/05/22</t>
  </si>
  <si>
    <t>01/06/22</t>
  </si>
  <si>
    <t>01/07/22</t>
  </si>
  <si>
    <t>01/10/22</t>
  </si>
  <si>
    <t>01/11/22</t>
  </si>
  <si>
    <t>01/12/22</t>
  </si>
  <si>
    <t>01/13/22</t>
  </si>
  <si>
    <t>01/14/22</t>
  </si>
  <si>
    <t>01/18/22</t>
  </si>
  <si>
    <t>01/19/22</t>
  </si>
  <si>
    <t>01/20/22</t>
  </si>
  <si>
    <t>01/21/22</t>
  </si>
  <si>
    <t>01/24/22</t>
  </si>
  <si>
    <t>01/25/22</t>
  </si>
  <si>
    <t>01/26/22</t>
  </si>
  <si>
    <t>01/27/22</t>
  </si>
  <si>
    <t>01/28/22</t>
  </si>
  <si>
    <t>01/31/22</t>
  </si>
  <si>
    <t>Bitcoin Close</t>
  </si>
  <si>
    <t>Ethereum Close</t>
  </si>
  <si>
    <t>Employee number</t>
  </si>
  <si>
    <t>Commute time (minutes)</t>
  </si>
  <si>
    <t>Estimate</t>
  </si>
  <si>
    <t>Standard deviation</t>
  </si>
  <si>
    <t>Standard error</t>
  </si>
  <si>
    <t>95% CI lower bound</t>
  </si>
  <si>
    <t>95% CI upper bound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</si>
  <si>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</si>
  <si>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</si>
  <si>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</si>
  <si>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</si>
  <si>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</si>
  <si>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</si>
  <si>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</si>
  <si>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</si>
  <si>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</si>
  <si>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</si>
  <si>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</si>
  <si>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</si>
  <si>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</si>
  <si>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</si>
  <si>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</si>
  <si>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</si>
  <si>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</si>
  <si>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</si>
  <si>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</si>
  <si>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</si>
  <si>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</si>
  <si>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</si>
  <si>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</si>
  <si>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</si>
  <si>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X Variable 1</t>
  </si>
  <si>
    <t>TSX on DOW</t>
  </si>
  <si>
    <t>TSX on NASDAQ</t>
  </si>
  <si>
    <t>BitCOIN</t>
  </si>
  <si>
    <t>BitCoin on NASDAQ</t>
  </si>
  <si>
    <t>Estimate for all</t>
  </si>
  <si>
    <t>Count of Yes for all</t>
  </si>
  <si>
    <t>standard error for all</t>
  </si>
  <si>
    <t>Margin of error</t>
  </si>
  <si>
    <t>Commerce majors</t>
  </si>
  <si>
    <t>Non-commerce majors</t>
  </si>
  <si>
    <t>Using Custom Sort to identify majors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</si>
</sst>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9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/>
    <xf numFmtId="0" fontId="3" fillId="0" borderId="0" xfId="0" applyFont="1"/>
    <xf numFmtId="0" fontId="2" fillId="0" borderId="0" xfId="0" applyFont="1"/>
    <xf numFmtId="0" fontId="0" fillId="0" borderId="0" xfId="0" applyFill="1" applyBorder="1" applyAlignment="1"/>
    <xf numFmtId="0" fontId="0" fillId="0" borderId="1" xfId="0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Continuous"/>
    </xf>
    <xf numFmtId="0" fontId="0" fillId="2" borderId="1" xfId="0" applyFill="1" applyBorder="1" applyAlignme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opLeftCell="A22" workbookViewId="0">
      <selection activeCell="D45" sqref="D45"/>
    </sheetView>
  </sheetViews>
  <sheetFormatPr defaultRowHeight="14.35" x14ac:dyDescent="0.5"/>
  <cols>
    <col min="1" max="1" width="17.703125" customWidth="1"/>
  </cols>
  <sheetData>
    <row r="1" spans="1:2" x14ac:dyDescent="0.5">
      <c r="A1" s="1" t="s">
        <v>64</v>
      </c>
      <c r="B1" s="1" t="s">
        <v>65</v>
      </c>
    </row>
    <row r="2" spans="1:2" x14ac:dyDescent="0.5">
      <c r="A2">
        <v>1</v>
      </c>
      <c r="B2">
        <v>53</v>
      </c>
    </row>
    <row r="3" spans="1:2" x14ac:dyDescent="0.5">
      <c r="A3">
        <v>2</v>
      </c>
      <c r="B3">
        <v>32</v>
      </c>
    </row>
    <row r="4" spans="1:2" x14ac:dyDescent="0.5">
      <c r="A4">
        <v>3</v>
      </c>
      <c r="B4">
        <v>37</v>
      </c>
    </row>
    <row r="5" spans="1:2" x14ac:dyDescent="0.5">
      <c r="A5">
        <v>4</v>
      </c>
      <c r="B5">
        <v>40</v>
      </c>
    </row>
    <row r="6" spans="1:2" x14ac:dyDescent="0.5">
      <c r="A6">
        <v>5</v>
      </c>
      <c r="B6">
        <v>59</v>
      </c>
    </row>
    <row r="7" spans="1:2" x14ac:dyDescent="0.5">
      <c r="A7">
        <v>6</v>
      </c>
      <c r="B7">
        <v>55</v>
      </c>
    </row>
    <row r="8" spans="1:2" x14ac:dyDescent="0.5">
      <c r="A8">
        <v>7</v>
      </c>
      <c r="B8">
        <v>72</v>
      </c>
    </row>
    <row r="9" spans="1:2" x14ac:dyDescent="0.5">
      <c r="A9">
        <v>8</v>
      </c>
      <c r="B9">
        <v>66</v>
      </c>
    </row>
    <row r="10" spans="1:2" x14ac:dyDescent="0.5">
      <c r="A10">
        <v>9</v>
      </c>
      <c r="B10">
        <v>36</v>
      </c>
    </row>
    <row r="11" spans="1:2" x14ac:dyDescent="0.5">
      <c r="A11">
        <v>10</v>
      </c>
      <c r="B11">
        <v>21</v>
      </c>
    </row>
    <row r="12" spans="1:2" x14ac:dyDescent="0.5">
      <c r="A12">
        <v>11</v>
      </c>
      <c r="B12">
        <v>57</v>
      </c>
    </row>
    <row r="13" spans="1:2" x14ac:dyDescent="0.5">
      <c r="A13">
        <v>12</v>
      </c>
      <c r="B13">
        <v>50</v>
      </c>
    </row>
    <row r="14" spans="1:2" x14ac:dyDescent="0.5">
      <c r="A14">
        <v>13</v>
      </c>
      <c r="B14">
        <v>34</v>
      </c>
    </row>
    <row r="15" spans="1:2" x14ac:dyDescent="0.5">
      <c r="A15">
        <v>14</v>
      </c>
      <c r="B15">
        <v>37</v>
      </c>
    </row>
    <row r="16" spans="1:2" x14ac:dyDescent="0.5">
      <c r="A16">
        <v>15</v>
      </c>
      <c r="B16">
        <v>24</v>
      </c>
    </row>
    <row r="17" spans="1:2" x14ac:dyDescent="0.5">
      <c r="A17">
        <v>16</v>
      </c>
      <c r="B17">
        <v>78</v>
      </c>
    </row>
    <row r="18" spans="1:2" x14ac:dyDescent="0.5">
      <c r="A18">
        <v>17</v>
      </c>
      <c r="B18">
        <v>29</v>
      </c>
    </row>
    <row r="19" spans="1:2" x14ac:dyDescent="0.5">
      <c r="A19">
        <v>18</v>
      </c>
      <c r="B19">
        <v>40</v>
      </c>
    </row>
    <row r="20" spans="1:2" x14ac:dyDescent="0.5">
      <c r="A20">
        <v>19</v>
      </c>
      <c r="B20">
        <v>52</v>
      </c>
    </row>
    <row r="21" spans="1:2" x14ac:dyDescent="0.5">
      <c r="A21">
        <v>20</v>
      </c>
      <c r="B21">
        <v>30</v>
      </c>
    </row>
    <row r="22" spans="1:2" x14ac:dyDescent="0.5">
      <c r="A22">
        <v>21</v>
      </c>
      <c r="B22">
        <v>32</v>
      </c>
    </row>
    <row r="23" spans="1:2" x14ac:dyDescent="0.5">
      <c r="A23">
        <v>22</v>
      </c>
      <c r="B23">
        <v>24</v>
      </c>
    </row>
    <row r="24" spans="1:2" x14ac:dyDescent="0.5">
      <c r="A24">
        <v>23</v>
      </c>
      <c r="B24">
        <v>16</v>
      </c>
    </row>
    <row r="25" spans="1:2" x14ac:dyDescent="0.5">
      <c r="A25">
        <v>24</v>
      </c>
      <c r="B25">
        <v>68</v>
      </c>
    </row>
    <row r="26" spans="1:2" x14ac:dyDescent="0.5">
      <c r="A26">
        <v>25</v>
      </c>
      <c r="B26">
        <v>74</v>
      </c>
    </row>
    <row r="27" spans="1:2" x14ac:dyDescent="0.5">
      <c r="A27">
        <v>26</v>
      </c>
      <c r="B27">
        <v>28</v>
      </c>
    </row>
    <row r="28" spans="1:2" x14ac:dyDescent="0.5">
      <c r="A28">
        <v>27</v>
      </c>
      <c r="B28">
        <v>17</v>
      </c>
    </row>
    <row r="29" spans="1:2" x14ac:dyDescent="0.5">
      <c r="A29">
        <v>28</v>
      </c>
      <c r="B29">
        <v>14</v>
      </c>
    </row>
    <row r="30" spans="1:2" x14ac:dyDescent="0.5">
      <c r="A30">
        <v>29</v>
      </c>
      <c r="B30">
        <v>64</v>
      </c>
    </row>
    <row r="31" spans="1:2" x14ac:dyDescent="0.5">
      <c r="A31">
        <v>30</v>
      </c>
      <c r="B31">
        <v>31</v>
      </c>
    </row>
    <row r="32" spans="1:2" x14ac:dyDescent="0.5">
      <c r="A32">
        <v>31</v>
      </c>
      <c r="B32">
        <v>38</v>
      </c>
    </row>
    <row r="33" spans="1:2" x14ac:dyDescent="0.5">
      <c r="A33">
        <v>32</v>
      </c>
      <c r="B33">
        <v>46</v>
      </c>
    </row>
    <row r="34" spans="1:2" x14ac:dyDescent="0.5">
      <c r="A34">
        <v>33</v>
      </c>
      <c r="B34">
        <v>25</v>
      </c>
    </row>
    <row r="35" spans="1:2" x14ac:dyDescent="0.5">
      <c r="A35">
        <v>34</v>
      </c>
      <c r="B35">
        <v>14</v>
      </c>
    </row>
    <row r="36" spans="1:2" x14ac:dyDescent="0.5">
      <c r="A36">
        <v>35</v>
      </c>
      <c r="B36">
        <v>17</v>
      </c>
    </row>
    <row r="37" spans="1:2" x14ac:dyDescent="0.5">
      <c r="A37">
        <v>36</v>
      </c>
      <c r="B37">
        <v>40</v>
      </c>
    </row>
    <row r="38" spans="1:2" x14ac:dyDescent="0.5">
      <c r="A38">
        <v>37</v>
      </c>
      <c r="B38">
        <v>31</v>
      </c>
    </row>
    <row r="39" spans="1:2" x14ac:dyDescent="0.5">
      <c r="A39">
        <v>38</v>
      </c>
      <c r="B39">
        <v>29</v>
      </c>
    </row>
    <row r="40" spans="1:2" x14ac:dyDescent="0.5">
      <c r="A40">
        <v>39</v>
      </c>
      <c r="B40">
        <v>13</v>
      </c>
    </row>
    <row r="41" spans="1:2" x14ac:dyDescent="0.5">
      <c r="A41">
        <v>40</v>
      </c>
      <c r="B41">
        <v>71</v>
      </c>
    </row>
    <row r="42" spans="1:2" x14ac:dyDescent="0.5">
      <c r="A42" s="1" t="s">
        <v>66</v>
      </c>
      <c r="B42">
        <f>AVERAGE(B2:B41)</f>
        <v>39.85</v>
      </c>
    </row>
    <row r="43" spans="1:2" x14ac:dyDescent="0.5">
      <c r="A43" t="s">
        <v>67</v>
      </c>
      <c r="B43">
        <f>STDEV(B2:B41)</f>
        <v>18.678865061882107</v>
      </c>
    </row>
    <row r="44" spans="1:2" x14ac:dyDescent="0.5">
      <c r="A44" t="s">
        <v>68</v>
      </c>
      <c r="B44">
        <f>B43/SQRT(40)</f>
        <v>2.9533878851244717</v>
      </c>
    </row>
    <row r="45" spans="1:2" x14ac:dyDescent="0.5">
      <c r="A45" t="s">
        <v>69</v>
      </c>
      <c r="B45">
        <f>B42 - 2*B44</f>
        <v>33.94322422975106</v>
      </c>
    </row>
    <row r="46" spans="1:2" x14ac:dyDescent="0.5">
      <c r="A46" t="s">
        <v>70</v>
      </c>
      <c r="B46">
        <f>B42 + 2*B44</f>
        <v>45.756775770248943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topLeftCell="A61" workbookViewId="0">
      <selection activeCell="B84" sqref="B84:B88"/>
    </sheetView>
  </sheetViews>
  <sheetFormatPr defaultRowHeight="14.35" x14ac:dyDescent="0.5"/>
  <cols>
    <col min="1" max="1" width="17.703125" customWidth="1"/>
    <col min="9" max="9" width="18.703125" customWidth="1"/>
  </cols>
  <sheetData>
    <row r="1" spans="1:14" x14ac:dyDescent="0.5">
      <c r="A1" s="1" t="s">
        <v>4</v>
      </c>
      <c r="B1" s="1" t="s">
        <v>5</v>
      </c>
      <c r="G1" s="1" t="s">
        <v>106</v>
      </c>
      <c r="J1" s="1" t="s">
        <v>104</v>
      </c>
      <c r="M1" s="1" t="s">
        <v>105</v>
      </c>
    </row>
    <row r="2" spans="1:14" x14ac:dyDescent="0.5">
      <c r="A2" t="s">
        <v>6</v>
      </c>
      <c r="B2" t="s">
        <v>15</v>
      </c>
      <c r="G2" t="s">
        <v>10</v>
      </c>
      <c r="H2" t="s">
        <v>15</v>
      </c>
      <c r="J2" t="s">
        <v>9</v>
      </c>
      <c r="K2" t="s">
        <v>14</v>
      </c>
      <c r="M2" t="s">
        <v>10</v>
      </c>
      <c r="N2" t="s">
        <v>15</v>
      </c>
    </row>
    <row r="3" spans="1:14" x14ac:dyDescent="0.5">
      <c r="A3" t="s">
        <v>8</v>
      </c>
      <c r="B3" t="s">
        <v>15</v>
      </c>
      <c r="G3" t="s">
        <v>10</v>
      </c>
      <c r="H3" t="s">
        <v>15</v>
      </c>
      <c r="J3" t="s">
        <v>9</v>
      </c>
      <c r="K3" t="s">
        <v>15</v>
      </c>
      <c r="M3" t="s">
        <v>10</v>
      </c>
      <c r="N3" t="s">
        <v>15</v>
      </c>
    </row>
    <row r="4" spans="1:14" x14ac:dyDescent="0.5">
      <c r="A4" t="s">
        <v>10</v>
      </c>
      <c r="B4" t="s">
        <v>15</v>
      </c>
      <c r="G4" t="s">
        <v>10</v>
      </c>
      <c r="H4" t="s">
        <v>14</v>
      </c>
      <c r="J4" t="s">
        <v>9</v>
      </c>
      <c r="K4" t="s">
        <v>14</v>
      </c>
      <c r="M4" t="s">
        <v>10</v>
      </c>
      <c r="N4" t="s">
        <v>14</v>
      </c>
    </row>
    <row r="5" spans="1:14" x14ac:dyDescent="0.5">
      <c r="A5" t="s">
        <v>9</v>
      </c>
      <c r="B5" t="s">
        <v>14</v>
      </c>
      <c r="G5" t="s">
        <v>10</v>
      </c>
      <c r="H5" t="s">
        <v>15</v>
      </c>
      <c r="J5" t="s">
        <v>9</v>
      </c>
      <c r="K5" t="s">
        <v>15</v>
      </c>
      <c r="M5" t="s">
        <v>10</v>
      </c>
      <c r="N5" t="s">
        <v>15</v>
      </c>
    </row>
    <row r="6" spans="1:14" x14ac:dyDescent="0.5">
      <c r="A6" t="s">
        <v>7</v>
      </c>
      <c r="B6" t="s">
        <v>15</v>
      </c>
      <c r="G6" t="s">
        <v>10</v>
      </c>
      <c r="H6" t="s">
        <v>15</v>
      </c>
      <c r="J6" t="s">
        <v>9</v>
      </c>
      <c r="K6" t="s">
        <v>15</v>
      </c>
      <c r="M6" t="s">
        <v>10</v>
      </c>
      <c r="N6" t="s">
        <v>15</v>
      </c>
    </row>
    <row r="7" spans="1:14" x14ac:dyDescent="0.5">
      <c r="A7" t="s">
        <v>11</v>
      </c>
      <c r="B7" t="s">
        <v>14</v>
      </c>
      <c r="G7" t="s">
        <v>10</v>
      </c>
      <c r="H7" t="s">
        <v>15</v>
      </c>
      <c r="J7" t="s">
        <v>9</v>
      </c>
      <c r="K7" t="s">
        <v>14</v>
      </c>
      <c r="M7" t="s">
        <v>10</v>
      </c>
      <c r="N7" t="s">
        <v>15</v>
      </c>
    </row>
    <row r="8" spans="1:14" x14ac:dyDescent="0.5">
      <c r="A8" t="s">
        <v>9</v>
      </c>
      <c r="B8" t="s">
        <v>15</v>
      </c>
      <c r="G8" t="s">
        <v>10</v>
      </c>
      <c r="H8" t="s">
        <v>15</v>
      </c>
      <c r="J8" t="s">
        <v>9</v>
      </c>
      <c r="K8" t="s">
        <v>14</v>
      </c>
      <c r="M8" t="s">
        <v>10</v>
      </c>
      <c r="N8" t="s">
        <v>15</v>
      </c>
    </row>
    <row r="9" spans="1:14" x14ac:dyDescent="0.5">
      <c r="A9" t="s">
        <v>9</v>
      </c>
      <c r="B9" t="s">
        <v>14</v>
      </c>
      <c r="G9" t="s">
        <v>10</v>
      </c>
      <c r="H9" t="s">
        <v>15</v>
      </c>
      <c r="J9" t="s">
        <v>9</v>
      </c>
      <c r="K9" t="s">
        <v>15</v>
      </c>
      <c r="M9" t="s">
        <v>10</v>
      </c>
      <c r="N9" t="s">
        <v>15</v>
      </c>
    </row>
    <row r="10" spans="1:14" x14ac:dyDescent="0.5">
      <c r="A10" t="s">
        <v>10</v>
      </c>
      <c r="B10" t="s">
        <v>15</v>
      </c>
      <c r="G10" t="s">
        <v>10</v>
      </c>
      <c r="H10" t="s">
        <v>15</v>
      </c>
      <c r="J10" t="s">
        <v>9</v>
      </c>
      <c r="K10" t="s">
        <v>15</v>
      </c>
      <c r="M10" t="s">
        <v>10</v>
      </c>
      <c r="N10" t="s">
        <v>15</v>
      </c>
    </row>
    <row r="11" spans="1:14" x14ac:dyDescent="0.5">
      <c r="A11" t="s">
        <v>6</v>
      </c>
      <c r="B11" t="s">
        <v>15</v>
      </c>
      <c r="G11" t="s">
        <v>10</v>
      </c>
      <c r="H11" t="s">
        <v>15</v>
      </c>
      <c r="J11" t="s">
        <v>9</v>
      </c>
      <c r="K11" t="s">
        <v>14</v>
      </c>
      <c r="M11" t="s">
        <v>10</v>
      </c>
      <c r="N11" t="s">
        <v>15</v>
      </c>
    </row>
    <row r="12" spans="1:14" x14ac:dyDescent="0.5">
      <c r="A12" t="s">
        <v>6</v>
      </c>
      <c r="B12" t="s">
        <v>15</v>
      </c>
      <c r="G12" t="s">
        <v>9</v>
      </c>
      <c r="H12" t="s">
        <v>14</v>
      </c>
      <c r="J12" t="s">
        <v>9</v>
      </c>
      <c r="K12" t="s">
        <v>15</v>
      </c>
      <c r="M12" t="s">
        <v>8</v>
      </c>
      <c r="N12" t="s">
        <v>15</v>
      </c>
    </row>
    <row r="13" spans="1:14" x14ac:dyDescent="0.5">
      <c r="A13" t="s">
        <v>8</v>
      </c>
      <c r="B13" t="s">
        <v>15</v>
      </c>
      <c r="G13" t="s">
        <v>9</v>
      </c>
      <c r="H13" t="s">
        <v>15</v>
      </c>
      <c r="J13" t="s">
        <v>9</v>
      </c>
      <c r="K13" t="s">
        <v>14</v>
      </c>
      <c r="M13" t="s">
        <v>8</v>
      </c>
      <c r="N13" t="s">
        <v>15</v>
      </c>
    </row>
    <row r="14" spans="1:14" x14ac:dyDescent="0.5">
      <c r="A14" t="s">
        <v>12</v>
      </c>
      <c r="B14" t="s">
        <v>15</v>
      </c>
      <c r="G14" t="s">
        <v>9</v>
      </c>
      <c r="H14" t="s">
        <v>14</v>
      </c>
      <c r="J14" t="s">
        <v>9</v>
      </c>
      <c r="K14" t="s">
        <v>14</v>
      </c>
      <c r="M14" t="s">
        <v>8</v>
      </c>
      <c r="N14" t="s">
        <v>14</v>
      </c>
    </row>
    <row r="15" spans="1:14" x14ac:dyDescent="0.5">
      <c r="A15" t="s">
        <v>7</v>
      </c>
      <c r="B15" t="s">
        <v>15</v>
      </c>
      <c r="G15" t="s">
        <v>9</v>
      </c>
      <c r="H15" t="s">
        <v>15</v>
      </c>
      <c r="J15" t="s">
        <v>9</v>
      </c>
      <c r="K15" t="s">
        <v>14</v>
      </c>
      <c r="M15" t="s">
        <v>8</v>
      </c>
      <c r="N15" t="s">
        <v>14</v>
      </c>
    </row>
    <row r="16" spans="1:14" x14ac:dyDescent="0.5">
      <c r="A16" t="s">
        <v>8</v>
      </c>
      <c r="B16" t="s">
        <v>14</v>
      </c>
      <c r="G16" t="s">
        <v>9</v>
      </c>
      <c r="H16" t="s">
        <v>15</v>
      </c>
      <c r="M16" t="s">
        <v>8</v>
      </c>
      <c r="N16" t="s">
        <v>15</v>
      </c>
    </row>
    <row r="17" spans="1:14" x14ac:dyDescent="0.5">
      <c r="A17" t="s">
        <v>11</v>
      </c>
      <c r="B17" t="s">
        <v>15</v>
      </c>
      <c r="G17" t="s">
        <v>9</v>
      </c>
      <c r="H17" t="s">
        <v>14</v>
      </c>
      <c r="J17" t="s">
        <v>101</v>
      </c>
      <c r="K17">
        <f>COUNTIF(K2:K15, "Yes")</f>
        <v>8</v>
      </c>
      <c r="M17" t="s">
        <v>8</v>
      </c>
      <c r="N17" t="s">
        <v>15</v>
      </c>
    </row>
    <row r="18" spans="1:14" x14ac:dyDescent="0.5">
      <c r="A18" t="s">
        <v>9</v>
      </c>
      <c r="B18" t="s">
        <v>15</v>
      </c>
      <c r="G18" t="s">
        <v>9</v>
      </c>
      <c r="H18" t="s">
        <v>14</v>
      </c>
      <c r="J18" t="s">
        <v>100</v>
      </c>
      <c r="K18" s="16">
        <f>K17/14</f>
        <v>0.5714285714285714</v>
      </c>
      <c r="M18" t="s">
        <v>8</v>
      </c>
      <c r="N18" t="s">
        <v>15</v>
      </c>
    </row>
    <row r="19" spans="1:14" x14ac:dyDescent="0.5">
      <c r="A19" t="s">
        <v>10</v>
      </c>
      <c r="B19" t="s">
        <v>14</v>
      </c>
      <c r="G19" t="s">
        <v>9</v>
      </c>
      <c r="H19" t="s">
        <v>15</v>
      </c>
      <c r="J19" t="s">
        <v>102</v>
      </c>
      <c r="K19" s="16">
        <f>SQRT(K18*(1-K18)/14)</f>
        <v>0.13226001425322165</v>
      </c>
      <c r="M19" t="s">
        <v>8</v>
      </c>
      <c r="N19" t="s">
        <v>15</v>
      </c>
    </row>
    <row r="20" spans="1:14" x14ac:dyDescent="0.5">
      <c r="A20" t="s">
        <v>9</v>
      </c>
      <c r="B20" t="s">
        <v>15</v>
      </c>
      <c r="G20" t="s">
        <v>9</v>
      </c>
      <c r="H20" t="s">
        <v>15</v>
      </c>
      <c r="J20" t="s">
        <v>103</v>
      </c>
      <c r="K20" s="16">
        <f>2*K19</f>
        <v>0.26452002850644329</v>
      </c>
      <c r="M20" t="s">
        <v>8</v>
      </c>
      <c r="N20" t="s">
        <v>14</v>
      </c>
    </row>
    <row r="21" spans="1:14" x14ac:dyDescent="0.5">
      <c r="A21" t="s">
        <v>6</v>
      </c>
      <c r="B21" t="s">
        <v>14</v>
      </c>
      <c r="G21" t="s">
        <v>9</v>
      </c>
      <c r="H21" t="s">
        <v>14</v>
      </c>
      <c r="J21" t="s">
        <v>69</v>
      </c>
      <c r="K21" s="16">
        <f>K18 - K20</f>
        <v>0.3069085429221281</v>
      </c>
      <c r="M21" t="s">
        <v>8</v>
      </c>
      <c r="N21" t="s">
        <v>15</v>
      </c>
    </row>
    <row r="22" spans="1:14" x14ac:dyDescent="0.5">
      <c r="A22" t="s">
        <v>8</v>
      </c>
      <c r="B22" t="s">
        <v>14</v>
      </c>
      <c r="G22" t="s">
        <v>9</v>
      </c>
      <c r="H22" t="s">
        <v>15</v>
      </c>
      <c r="J22" t="s">
        <v>70</v>
      </c>
      <c r="K22" s="16">
        <f>K18+K20</f>
        <v>0.83594859993501469</v>
      </c>
      <c r="M22" t="s">
        <v>8</v>
      </c>
      <c r="N22" t="s">
        <v>15</v>
      </c>
    </row>
    <row r="23" spans="1:14" x14ac:dyDescent="0.5">
      <c r="A23" t="s">
        <v>6</v>
      </c>
      <c r="B23" t="s">
        <v>15</v>
      </c>
      <c r="G23" t="s">
        <v>9</v>
      </c>
      <c r="H23" t="s">
        <v>14</v>
      </c>
      <c r="M23" t="s">
        <v>8</v>
      </c>
      <c r="N23" t="s">
        <v>15</v>
      </c>
    </row>
    <row r="24" spans="1:14" x14ac:dyDescent="0.5">
      <c r="A24" t="s">
        <v>7</v>
      </c>
      <c r="B24" t="s">
        <v>15</v>
      </c>
      <c r="G24" t="s">
        <v>9</v>
      </c>
      <c r="H24" t="s">
        <v>14</v>
      </c>
      <c r="M24" t="s">
        <v>8</v>
      </c>
      <c r="N24" t="s">
        <v>15</v>
      </c>
    </row>
    <row r="25" spans="1:14" x14ac:dyDescent="0.5">
      <c r="A25" t="s">
        <v>9</v>
      </c>
      <c r="B25" t="s">
        <v>14</v>
      </c>
      <c r="G25" t="s">
        <v>9</v>
      </c>
      <c r="H25" t="s">
        <v>14</v>
      </c>
      <c r="M25" t="s">
        <v>8</v>
      </c>
      <c r="N25" t="s">
        <v>14</v>
      </c>
    </row>
    <row r="26" spans="1:14" x14ac:dyDescent="0.5">
      <c r="A26" t="s">
        <v>13</v>
      </c>
      <c r="B26" t="s">
        <v>15</v>
      </c>
      <c r="G26" t="s">
        <v>8</v>
      </c>
      <c r="H26" t="s">
        <v>15</v>
      </c>
      <c r="M26" t="s">
        <v>11</v>
      </c>
      <c r="N26" t="s">
        <v>14</v>
      </c>
    </row>
    <row r="27" spans="1:14" x14ac:dyDescent="0.5">
      <c r="A27" t="s">
        <v>9</v>
      </c>
      <c r="B27" t="s">
        <v>14</v>
      </c>
      <c r="G27" t="s">
        <v>8</v>
      </c>
      <c r="H27" t="s">
        <v>15</v>
      </c>
      <c r="M27" t="s">
        <v>11</v>
      </c>
      <c r="N27" t="s">
        <v>15</v>
      </c>
    </row>
    <row r="28" spans="1:14" x14ac:dyDescent="0.5">
      <c r="A28" t="s">
        <v>11</v>
      </c>
      <c r="B28" t="s">
        <v>15</v>
      </c>
      <c r="G28" t="s">
        <v>8</v>
      </c>
      <c r="H28" t="s">
        <v>14</v>
      </c>
      <c r="M28" t="s">
        <v>11</v>
      </c>
      <c r="N28" t="s">
        <v>15</v>
      </c>
    </row>
    <row r="29" spans="1:14" x14ac:dyDescent="0.5">
      <c r="A29" t="s">
        <v>8</v>
      </c>
      <c r="B29" t="s">
        <v>15</v>
      </c>
      <c r="G29" t="s">
        <v>8</v>
      </c>
      <c r="H29" t="s">
        <v>14</v>
      </c>
      <c r="M29" t="s">
        <v>11</v>
      </c>
      <c r="N29" t="s">
        <v>15</v>
      </c>
    </row>
    <row r="30" spans="1:14" x14ac:dyDescent="0.5">
      <c r="A30" t="s">
        <v>8</v>
      </c>
      <c r="B30" t="s">
        <v>15</v>
      </c>
      <c r="G30" t="s">
        <v>8</v>
      </c>
      <c r="H30" t="s">
        <v>15</v>
      </c>
      <c r="M30" t="s">
        <v>11</v>
      </c>
      <c r="N30" t="s">
        <v>15</v>
      </c>
    </row>
    <row r="31" spans="1:14" x14ac:dyDescent="0.5">
      <c r="A31" t="s">
        <v>13</v>
      </c>
      <c r="B31" t="s">
        <v>15</v>
      </c>
      <c r="G31" t="s">
        <v>8</v>
      </c>
      <c r="H31" t="s">
        <v>15</v>
      </c>
      <c r="M31" t="s">
        <v>11</v>
      </c>
      <c r="N31" t="s">
        <v>15</v>
      </c>
    </row>
    <row r="32" spans="1:14" x14ac:dyDescent="0.5">
      <c r="A32" t="s">
        <v>9</v>
      </c>
      <c r="B32" t="s">
        <v>15</v>
      </c>
      <c r="G32" t="s">
        <v>8</v>
      </c>
      <c r="H32" t="s">
        <v>15</v>
      </c>
      <c r="M32" t="s">
        <v>11</v>
      </c>
      <c r="N32" t="s">
        <v>15</v>
      </c>
    </row>
    <row r="33" spans="1:14" x14ac:dyDescent="0.5">
      <c r="A33" t="s">
        <v>9</v>
      </c>
      <c r="B33" t="s">
        <v>15</v>
      </c>
      <c r="G33" t="s">
        <v>8</v>
      </c>
      <c r="H33" t="s">
        <v>15</v>
      </c>
      <c r="M33" t="s">
        <v>11</v>
      </c>
      <c r="N33" t="s">
        <v>14</v>
      </c>
    </row>
    <row r="34" spans="1:14" x14ac:dyDescent="0.5">
      <c r="A34" t="s">
        <v>12</v>
      </c>
      <c r="B34" t="s">
        <v>14</v>
      </c>
      <c r="G34" t="s">
        <v>8</v>
      </c>
      <c r="H34" t="s">
        <v>14</v>
      </c>
      <c r="M34" t="s">
        <v>11</v>
      </c>
      <c r="N34" t="s">
        <v>14</v>
      </c>
    </row>
    <row r="35" spans="1:14" x14ac:dyDescent="0.5">
      <c r="A35" t="s">
        <v>10</v>
      </c>
      <c r="B35" t="s">
        <v>15</v>
      </c>
      <c r="G35" t="s">
        <v>8</v>
      </c>
      <c r="H35" t="s">
        <v>15</v>
      </c>
      <c r="M35" t="s">
        <v>12</v>
      </c>
      <c r="N35" t="s">
        <v>15</v>
      </c>
    </row>
    <row r="36" spans="1:14" x14ac:dyDescent="0.5">
      <c r="A36" t="s">
        <v>6</v>
      </c>
      <c r="B36" t="s">
        <v>15</v>
      </c>
      <c r="G36" t="s">
        <v>8</v>
      </c>
      <c r="H36" t="s">
        <v>15</v>
      </c>
      <c r="M36" t="s">
        <v>12</v>
      </c>
      <c r="N36" t="s">
        <v>14</v>
      </c>
    </row>
    <row r="37" spans="1:14" x14ac:dyDescent="0.5">
      <c r="A37" t="s">
        <v>10</v>
      </c>
      <c r="B37" t="s">
        <v>15</v>
      </c>
      <c r="G37" t="s">
        <v>8</v>
      </c>
      <c r="H37" t="s">
        <v>15</v>
      </c>
      <c r="M37" t="s">
        <v>12</v>
      </c>
      <c r="N37" t="s">
        <v>15</v>
      </c>
    </row>
    <row r="38" spans="1:14" x14ac:dyDescent="0.5">
      <c r="A38" t="s">
        <v>6</v>
      </c>
      <c r="B38" t="s">
        <v>15</v>
      </c>
      <c r="G38" t="s">
        <v>8</v>
      </c>
      <c r="H38" t="s">
        <v>15</v>
      </c>
      <c r="M38" t="s">
        <v>12</v>
      </c>
      <c r="N38" t="s">
        <v>14</v>
      </c>
    </row>
    <row r="39" spans="1:14" x14ac:dyDescent="0.5">
      <c r="A39" t="s">
        <v>11</v>
      </c>
      <c r="B39" t="s">
        <v>15</v>
      </c>
      <c r="G39" t="s">
        <v>8</v>
      </c>
      <c r="H39" t="s">
        <v>14</v>
      </c>
      <c r="M39" t="s">
        <v>13</v>
      </c>
      <c r="N39" t="s">
        <v>15</v>
      </c>
    </row>
    <row r="40" spans="1:14" x14ac:dyDescent="0.5">
      <c r="A40" t="s">
        <v>7</v>
      </c>
      <c r="B40" t="s">
        <v>14</v>
      </c>
      <c r="G40" t="s">
        <v>11</v>
      </c>
      <c r="H40" t="s">
        <v>14</v>
      </c>
      <c r="M40" t="s">
        <v>13</v>
      </c>
      <c r="N40" t="s">
        <v>15</v>
      </c>
    </row>
    <row r="41" spans="1:14" x14ac:dyDescent="0.5">
      <c r="A41" t="s">
        <v>9</v>
      </c>
      <c r="B41" t="s">
        <v>14</v>
      </c>
      <c r="G41" t="s">
        <v>11</v>
      </c>
      <c r="H41" t="s">
        <v>15</v>
      </c>
      <c r="M41" t="s">
        <v>13</v>
      </c>
      <c r="N41" t="s">
        <v>15</v>
      </c>
    </row>
    <row r="42" spans="1:14" x14ac:dyDescent="0.5">
      <c r="A42" t="s">
        <v>8</v>
      </c>
      <c r="B42" t="s">
        <v>15</v>
      </c>
      <c r="G42" t="s">
        <v>11</v>
      </c>
      <c r="H42" t="s">
        <v>15</v>
      </c>
      <c r="M42" t="s">
        <v>13</v>
      </c>
      <c r="N42" t="s">
        <v>15</v>
      </c>
    </row>
    <row r="43" spans="1:14" x14ac:dyDescent="0.5">
      <c r="A43" t="s">
        <v>13</v>
      </c>
      <c r="B43" t="s">
        <v>15</v>
      </c>
      <c r="G43" t="s">
        <v>11</v>
      </c>
      <c r="H43" t="s">
        <v>15</v>
      </c>
      <c r="M43" t="s">
        <v>13</v>
      </c>
      <c r="N43" t="s">
        <v>15</v>
      </c>
    </row>
    <row r="44" spans="1:14" x14ac:dyDescent="0.5">
      <c r="A44" t="s">
        <v>8</v>
      </c>
      <c r="B44" t="s">
        <v>15</v>
      </c>
      <c r="G44" t="s">
        <v>11</v>
      </c>
      <c r="H44" t="s">
        <v>15</v>
      </c>
      <c r="M44" t="s">
        <v>6</v>
      </c>
      <c r="N44" t="s">
        <v>15</v>
      </c>
    </row>
    <row r="45" spans="1:14" x14ac:dyDescent="0.5">
      <c r="A45" t="s">
        <v>9</v>
      </c>
      <c r="B45" t="s">
        <v>15</v>
      </c>
      <c r="G45" t="s">
        <v>11</v>
      </c>
      <c r="H45" t="s">
        <v>15</v>
      </c>
      <c r="M45" t="s">
        <v>6</v>
      </c>
      <c r="N45" t="s">
        <v>15</v>
      </c>
    </row>
    <row r="46" spans="1:14" x14ac:dyDescent="0.5">
      <c r="A46" t="s">
        <v>11</v>
      </c>
      <c r="B46" t="s">
        <v>15</v>
      </c>
      <c r="G46" t="s">
        <v>11</v>
      </c>
      <c r="H46" t="s">
        <v>15</v>
      </c>
      <c r="M46" t="s">
        <v>6</v>
      </c>
      <c r="N46" t="s">
        <v>15</v>
      </c>
    </row>
    <row r="47" spans="1:14" x14ac:dyDescent="0.5">
      <c r="A47" t="s">
        <v>6</v>
      </c>
      <c r="B47" t="s">
        <v>15</v>
      </c>
      <c r="G47" t="s">
        <v>11</v>
      </c>
      <c r="H47" t="s">
        <v>14</v>
      </c>
      <c r="M47" t="s">
        <v>6</v>
      </c>
      <c r="N47" t="s">
        <v>14</v>
      </c>
    </row>
    <row r="48" spans="1:14" x14ac:dyDescent="0.5">
      <c r="A48" t="s">
        <v>10</v>
      </c>
      <c r="B48" t="s">
        <v>15</v>
      </c>
      <c r="G48" t="s">
        <v>11</v>
      </c>
      <c r="H48" t="s">
        <v>14</v>
      </c>
      <c r="M48" t="s">
        <v>6</v>
      </c>
      <c r="N48" t="s">
        <v>15</v>
      </c>
    </row>
    <row r="49" spans="1:14" x14ac:dyDescent="0.5">
      <c r="A49" t="s">
        <v>8</v>
      </c>
      <c r="B49" t="s">
        <v>14</v>
      </c>
      <c r="G49" t="s">
        <v>12</v>
      </c>
      <c r="H49" t="s">
        <v>15</v>
      </c>
      <c r="M49" t="s">
        <v>6</v>
      </c>
      <c r="N49" t="s">
        <v>15</v>
      </c>
    </row>
    <row r="50" spans="1:14" x14ac:dyDescent="0.5">
      <c r="A50" t="s">
        <v>7</v>
      </c>
      <c r="B50" t="s">
        <v>14</v>
      </c>
      <c r="G50" t="s">
        <v>12</v>
      </c>
      <c r="H50" t="s">
        <v>14</v>
      </c>
      <c r="M50" t="s">
        <v>6</v>
      </c>
      <c r="N50" t="s">
        <v>15</v>
      </c>
    </row>
    <row r="51" spans="1:14" x14ac:dyDescent="0.5">
      <c r="A51" t="s">
        <v>7</v>
      </c>
      <c r="B51" t="s">
        <v>15</v>
      </c>
      <c r="G51" t="s">
        <v>12</v>
      </c>
      <c r="H51" t="s">
        <v>15</v>
      </c>
      <c r="M51" t="s">
        <v>6</v>
      </c>
      <c r="N51" t="s">
        <v>15</v>
      </c>
    </row>
    <row r="52" spans="1:14" x14ac:dyDescent="0.5">
      <c r="A52" t="s">
        <v>12</v>
      </c>
      <c r="B52" t="s">
        <v>15</v>
      </c>
      <c r="G52" t="s">
        <v>12</v>
      </c>
      <c r="H52" t="s">
        <v>14</v>
      </c>
      <c r="M52" t="s">
        <v>6</v>
      </c>
      <c r="N52" t="s">
        <v>15</v>
      </c>
    </row>
    <row r="53" spans="1:14" x14ac:dyDescent="0.5">
      <c r="A53" t="s">
        <v>7</v>
      </c>
      <c r="B53" t="s">
        <v>15</v>
      </c>
      <c r="G53" t="s">
        <v>13</v>
      </c>
      <c r="H53" t="s">
        <v>15</v>
      </c>
      <c r="M53" t="s">
        <v>6</v>
      </c>
      <c r="N53" t="s">
        <v>15</v>
      </c>
    </row>
    <row r="54" spans="1:14" x14ac:dyDescent="0.5">
      <c r="A54" t="s">
        <v>13</v>
      </c>
      <c r="B54" t="s">
        <v>15</v>
      </c>
      <c r="G54" t="s">
        <v>13</v>
      </c>
      <c r="H54" t="s">
        <v>15</v>
      </c>
      <c r="M54" t="s">
        <v>6</v>
      </c>
      <c r="N54" t="s">
        <v>15</v>
      </c>
    </row>
    <row r="55" spans="1:14" x14ac:dyDescent="0.5">
      <c r="A55" t="s">
        <v>8</v>
      </c>
      <c r="B55" t="s">
        <v>15</v>
      </c>
      <c r="G55" t="s">
        <v>13</v>
      </c>
      <c r="H55" t="s">
        <v>15</v>
      </c>
      <c r="M55" t="s">
        <v>6</v>
      </c>
      <c r="N55" t="s">
        <v>15</v>
      </c>
    </row>
    <row r="56" spans="1:14" x14ac:dyDescent="0.5">
      <c r="A56" t="s">
        <v>8</v>
      </c>
      <c r="B56" t="s">
        <v>15</v>
      </c>
      <c r="G56" t="s">
        <v>13</v>
      </c>
      <c r="H56" t="s">
        <v>15</v>
      </c>
      <c r="M56" t="s">
        <v>6</v>
      </c>
      <c r="N56" t="s">
        <v>14</v>
      </c>
    </row>
    <row r="57" spans="1:14" x14ac:dyDescent="0.5">
      <c r="A57" t="s">
        <v>6</v>
      </c>
      <c r="B57" t="s">
        <v>15</v>
      </c>
      <c r="G57" t="s">
        <v>13</v>
      </c>
      <c r="H57" t="s">
        <v>15</v>
      </c>
      <c r="M57" t="s">
        <v>6</v>
      </c>
      <c r="N57" t="s">
        <v>15</v>
      </c>
    </row>
    <row r="58" spans="1:14" x14ac:dyDescent="0.5">
      <c r="A58" t="s">
        <v>9</v>
      </c>
      <c r="B58" t="s">
        <v>14</v>
      </c>
      <c r="G58" t="s">
        <v>6</v>
      </c>
      <c r="H58" t="s">
        <v>15</v>
      </c>
      <c r="M58" t="s">
        <v>7</v>
      </c>
      <c r="N58" t="s">
        <v>15</v>
      </c>
    </row>
    <row r="59" spans="1:14" x14ac:dyDescent="0.5">
      <c r="A59" t="s">
        <v>10</v>
      </c>
      <c r="B59" t="s">
        <v>15</v>
      </c>
      <c r="G59" t="s">
        <v>6</v>
      </c>
      <c r="H59" t="s">
        <v>15</v>
      </c>
      <c r="M59" t="s">
        <v>7</v>
      </c>
      <c r="N59" t="s">
        <v>15</v>
      </c>
    </row>
    <row r="60" spans="1:14" x14ac:dyDescent="0.5">
      <c r="A60" t="s">
        <v>11</v>
      </c>
      <c r="B60" t="s">
        <v>15</v>
      </c>
      <c r="G60" t="s">
        <v>6</v>
      </c>
      <c r="H60" t="s">
        <v>15</v>
      </c>
      <c r="M60" t="s">
        <v>7</v>
      </c>
      <c r="N60" t="s">
        <v>15</v>
      </c>
    </row>
    <row r="61" spans="1:14" x14ac:dyDescent="0.5">
      <c r="A61" t="s">
        <v>9</v>
      </c>
      <c r="B61" t="s">
        <v>14</v>
      </c>
      <c r="G61" t="s">
        <v>6</v>
      </c>
      <c r="H61" t="s">
        <v>14</v>
      </c>
      <c r="M61" t="s">
        <v>7</v>
      </c>
      <c r="N61" t="s">
        <v>14</v>
      </c>
    </row>
    <row r="62" spans="1:14" x14ac:dyDescent="0.5">
      <c r="A62" t="s">
        <v>10</v>
      </c>
      <c r="B62" t="s">
        <v>15</v>
      </c>
      <c r="G62" t="s">
        <v>6</v>
      </c>
      <c r="H62" t="s">
        <v>15</v>
      </c>
      <c r="M62" t="s">
        <v>7</v>
      </c>
      <c r="N62" t="s">
        <v>14</v>
      </c>
    </row>
    <row r="63" spans="1:14" x14ac:dyDescent="0.5">
      <c r="A63" t="s">
        <v>6</v>
      </c>
      <c r="B63" t="s">
        <v>15</v>
      </c>
      <c r="G63" t="s">
        <v>6</v>
      </c>
      <c r="H63" t="s">
        <v>15</v>
      </c>
      <c r="M63" t="s">
        <v>7</v>
      </c>
      <c r="N63" t="s">
        <v>15</v>
      </c>
    </row>
    <row r="64" spans="1:14" x14ac:dyDescent="0.5">
      <c r="A64" t="s">
        <v>12</v>
      </c>
      <c r="B64" t="s">
        <v>14</v>
      </c>
      <c r="G64" t="s">
        <v>6</v>
      </c>
      <c r="H64" t="s">
        <v>15</v>
      </c>
      <c r="M64" t="s">
        <v>7</v>
      </c>
      <c r="N64" t="s">
        <v>15</v>
      </c>
    </row>
    <row r="65" spans="1:14" x14ac:dyDescent="0.5">
      <c r="A65" t="s">
        <v>11</v>
      </c>
      <c r="B65" t="s">
        <v>15</v>
      </c>
      <c r="G65" t="s">
        <v>6</v>
      </c>
      <c r="H65" t="s">
        <v>15</v>
      </c>
      <c r="M65" t="s">
        <v>7</v>
      </c>
      <c r="N65" t="s">
        <v>15</v>
      </c>
    </row>
    <row r="66" spans="1:14" x14ac:dyDescent="0.5">
      <c r="A66" t="s">
        <v>7</v>
      </c>
      <c r="B66" t="s">
        <v>15</v>
      </c>
      <c r="G66" t="s">
        <v>6</v>
      </c>
      <c r="H66" t="s">
        <v>15</v>
      </c>
      <c r="M66" t="s">
        <v>7</v>
      </c>
      <c r="N66" t="s">
        <v>14</v>
      </c>
    </row>
    <row r="67" spans="1:14" x14ac:dyDescent="0.5">
      <c r="A67" t="s">
        <v>11</v>
      </c>
      <c r="B67" t="s">
        <v>14</v>
      </c>
      <c r="G67" t="s">
        <v>6</v>
      </c>
      <c r="H67" t="s">
        <v>15</v>
      </c>
      <c r="M67" t="s">
        <v>7</v>
      </c>
      <c r="N67" t="s">
        <v>15</v>
      </c>
    </row>
    <row r="68" spans="1:14" x14ac:dyDescent="0.5">
      <c r="A68" t="s">
        <v>13</v>
      </c>
      <c r="B68" t="s">
        <v>15</v>
      </c>
      <c r="G68" t="s">
        <v>6</v>
      </c>
      <c r="H68" t="s">
        <v>15</v>
      </c>
    </row>
    <row r="69" spans="1:14" x14ac:dyDescent="0.5">
      <c r="A69" t="s">
        <v>10</v>
      </c>
      <c r="B69" t="s">
        <v>15</v>
      </c>
      <c r="G69" t="s">
        <v>6</v>
      </c>
      <c r="H69" t="s">
        <v>15</v>
      </c>
      <c r="M69" t="s">
        <v>101</v>
      </c>
      <c r="N69">
        <f>COUNTIF(N2:N67, "Yes")</f>
        <v>15</v>
      </c>
    </row>
    <row r="70" spans="1:14" x14ac:dyDescent="0.5">
      <c r="A70" t="s">
        <v>6</v>
      </c>
      <c r="B70" t="s">
        <v>15</v>
      </c>
      <c r="G70" t="s">
        <v>6</v>
      </c>
      <c r="H70" t="s">
        <v>14</v>
      </c>
      <c r="M70" t="s">
        <v>100</v>
      </c>
      <c r="N70" s="16">
        <f>N69/66</f>
        <v>0.22727272727272727</v>
      </c>
    </row>
    <row r="71" spans="1:14" x14ac:dyDescent="0.5">
      <c r="A71" t="s">
        <v>7</v>
      </c>
      <c r="B71" t="s">
        <v>14</v>
      </c>
      <c r="G71" t="s">
        <v>6</v>
      </c>
      <c r="H71" t="s">
        <v>15</v>
      </c>
      <c r="M71" t="s">
        <v>102</v>
      </c>
      <c r="N71" s="16">
        <f>SQRT(N70*(1-N70)/66)</f>
        <v>5.1583976063564754E-2</v>
      </c>
    </row>
    <row r="72" spans="1:14" x14ac:dyDescent="0.5">
      <c r="A72" t="s">
        <v>6</v>
      </c>
      <c r="B72" t="s">
        <v>15</v>
      </c>
      <c r="G72" t="s">
        <v>7</v>
      </c>
      <c r="H72" t="s">
        <v>15</v>
      </c>
      <c r="M72" t="s">
        <v>103</v>
      </c>
      <c r="N72" s="16">
        <f>2*N71</f>
        <v>0.10316795212712951</v>
      </c>
    </row>
    <row r="73" spans="1:14" x14ac:dyDescent="0.5">
      <c r="A73" t="s">
        <v>6</v>
      </c>
      <c r="B73" t="s">
        <v>14</v>
      </c>
      <c r="G73" t="s">
        <v>7</v>
      </c>
      <c r="H73" t="s">
        <v>15</v>
      </c>
      <c r="M73" t="s">
        <v>69</v>
      </c>
      <c r="N73" s="16">
        <f>N70 - N72</f>
        <v>0.12410477514559776</v>
      </c>
    </row>
    <row r="74" spans="1:14" x14ac:dyDescent="0.5">
      <c r="A74" t="s">
        <v>11</v>
      </c>
      <c r="B74" t="s">
        <v>14</v>
      </c>
      <c r="G74" t="s">
        <v>7</v>
      </c>
      <c r="H74" t="s">
        <v>15</v>
      </c>
      <c r="M74" t="s">
        <v>70</v>
      </c>
      <c r="N74" s="16">
        <f>N70+N72</f>
        <v>0.33044067939985677</v>
      </c>
    </row>
    <row r="75" spans="1:14" x14ac:dyDescent="0.5">
      <c r="A75" t="s">
        <v>8</v>
      </c>
      <c r="B75" t="s">
        <v>15</v>
      </c>
      <c r="G75" t="s">
        <v>7</v>
      </c>
      <c r="H75" t="s">
        <v>14</v>
      </c>
    </row>
    <row r="76" spans="1:14" x14ac:dyDescent="0.5">
      <c r="A76" t="s">
        <v>10</v>
      </c>
      <c r="B76" t="s">
        <v>15</v>
      </c>
      <c r="G76" t="s">
        <v>7</v>
      </c>
      <c r="H76" t="s">
        <v>14</v>
      </c>
    </row>
    <row r="77" spans="1:14" x14ac:dyDescent="0.5">
      <c r="A77" t="s">
        <v>8</v>
      </c>
      <c r="B77" t="s">
        <v>15</v>
      </c>
      <c r="G77" t="s">
        <v>7</v>
      </c>
      <c r="H77" t="s">
        <v>15</v>
      </c>
    </row>
    <row r="78" spans="1:14" x14ac:dyDescent="0.5">
      <c r="A78" t="s">
        <v>9</v>
      </c>
      <c r="B78" t="s">
        <v>14</v>
      </c>
      <c r="G78" t="s">
        <v>7</v>
      </c>
      <c r="H78" t="s">
        <v>15</v>
      </c>
    </row>
    <row r="79" spans="1:14" x14ac:dyDescent="0.5">
      <c r="A79" t="s">
        <v>7</v>
      </c>
      <c r="B79" t="s">
        <v>15</v>
      </c>
      <c r="G79" t="s">
        <v>7</v>
      </c>
      <c r="H79" t="s">
        <v>15</v>
      </c>
    </row>
    <row r="80" spans="1:14" x14ac:dyDescent="0.5">
      <c r="A80" t="s">
        <v>6</v>
      </c>
      <c r="B80" t="s">
        <v>15</v>
      </c>
      <c r="G80" t="s">
        <v>7</v>
      </c>
      <c r="H80" t="s">
        <v>14</v>
      </c>
    </row>
    <row r="81" spans="1:8" x14ac:dyDescent="0.5">
      <c r="A81" t="s">
        <v>8</v>
      </c>
      <c r="B81" t="s">
        <v>14</v>
      </c>
      <c r="G81" t="s">
        <v>7</v>
      </c>
      <c r="H81" t="s">
        <v>15</v>
      </c>
    </row>
    <row r="83" spans="1:8" x14ac:dyDescent="0.5">
      <c r="A83" t="s">
        <v>101</v>
      </c>
      <c r="B83">
        <f>COUNTIF(B2:B81, "Yes")</f>
        <v>23</v>
      </c>
    </row>
    <row r="84" spans="1:8" x14ac:dyDescent="0.5">
      <c r="A84" t="s">
        <v>100</v>
      </c>
      <c r="B84" s="16">
        <f>B83/80</f>
        <v>0.28749999999999998</v>
      </c>
    </row>
    <row r="85" spans="1:8" x14ac:dyDescent="0.5">
      <c r="A85" t="s">
        <v>102</v>
      </c>
      <c r="B85" s="16">
        <f>SQRT(B84*(1-B84)/80)</f>
        <v>5.0601846557215675E-2</v>
      </c>
    </row>
    <row r="86" spans="1:8" x14ac:dyDescent="0.5">
      <c r="A86" t="s">
        <v>103</v>
      </c>
      <c r="B86" s="16">
        <f>2*B85</f>
        <v>0.10120369311443135</v>
      </c>
    </row>
    <row r="87" spans="1:8" x14ac:dyDescent="0.5">
      <c r="A87" t="s">
        <v>69</v>
      </c>
      <c r="B87" s="16">
        <f>B84 - B86</f>
        <v>0.18629630688556864</v>
      </c>
    </row>
    <row r="88" spans="1:8" x14ac:dyDescent="0.5">
      <c r="A88" t="s">
        <v>70</v>
      </c>
      <c r="B88" s="16">
        <f>B84+B86</f>
        <v>0.38870369311443131</v>
      </c>
    </row>
  </sheetData>
  <sortState ref="G2:H81">
    <sortCondition ref="G2:G81"/>
  </sortState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workbookViewId="0">
      <selection activeCell="J19" sqref="J19:K19"/>
    </sheetView>
  </sheetViews>
  <sheetFormatPr defaultRowHeight="14.35" x14ac:dyDescent="0.5"/>
  <cols>
    <col min="2" max="2" width="14.703125" customWidth="1"/>
  </cols>
  <sheetData>
    <row r="1" spans="1:12" x14ac:dyDescent="0.5">
      <c r="A1" s="1" t="s">
        <v>0</v>
      </c>
    </row>
    <row r="2" spans="1:12" x14ac:dyDescent="0.5">
      <c r="G2" t="s">
        <v>71</v>
      </c>
    </row>
    <row r="3" spans="1:12" ht="14.7" thickBot="1" x14ac:dyDescent="0.55000000000000004">
      <c r="A3" s="1" t="s">
        <v>1</v>
      </c>
      <c r="B3" s="1" t="s">
        <v>2</v>
      </c>
      <c r="C3" s="1" t="s">
        <v>3</v>
      </c>
    </row>
    <row r="4" spans="1:12" x14ac:dyDescent="0.5">
      <c r="A4">
        <v>1970</v>
      </c>
      <c r="B4">
        <v>4121.9328137369312</v>
      </c>
      <c r="C4">
        <v>16014.148752579253</v>
      </c>
      <c r="G4" s="14" t="s">
        <v>72</v>
      </c>
      <c r="H4" s="14"/>
    </row>
    <row r="5" spans="1:12" x14ac:dyDescent="0.5">
      <c r="A5">
        <v>1971</v>
      </c>
      <c r="B5">
        <v>4520.162878125705</v>
      </c>
      <c r="C5">
        <v>16055.332175091995</v>
      </c>
      <c r="G5" s="11" t="s">
        <v>73</v>
      </c>
      <c r="H5" s="11">
        <v>0.35777971620883048</v>
      </c>
    </row>
    <row r="6" spans="1:12" x14ac:dyDescent="0.5">
      <c r="A6">
        <v>1972</v>
      </c>
      <c r="B6">
        <v>5089.5879020487546</v>
      </c>
      <c r="C6">
        <v>17154.065922561793</v>
      </c>
      <c r="G6" s="11" t="s">
        <v>74</v>
      </c>
      <c r="H6" s="11">
        <v>0.12800632533047127</v>
      </c>
    </row>
    <row r="7" spans="1:12" x14ac:dyDescent="0.5">
      <c r="A7">
        <v>1973</v>
      </c>
      <c r="B7">
        <v>5838.6608943401225</v>
      </c>
      <c r="C7">
        <v>16967.135277928464</v>
      </c>
      <c r="G7" s="11" t="s">
        <v>75</v>
      </c>
      <c r="H7" s="11">
        <v>0.10945326842260894</v>
      </c>
    </row>
    <row r="8" spans="1:12" x14ac:dyDescent="0.5">
      <c r="A8">
        <v>1974</v>
      </c>
      <c r="B8">
        <v>7033.0110209073555</v>
      </c>
      <c r="C8">
        <v>17098.005613739657</v>
      </c>
      <c r="G8" s="11" t="s">
        <v>76</v>
      </c>
      <c r="H8" s="11">
        <v>794.77132905383894</v>
      </c>
    </row>
    <row r="9" spans="1:12" ht="14.7" thickBot="1" x14ac:dyDescent="0.55000000000000004">
      <c r="A9">
        <v>1975</v>
      </c>
      <c r="B9">
        <v>7511.2113427915147</v>
      </c>
      <c r="C9">
        <v>17160.208915980991</v>
      </c>
      <c r="G9" s="12" t="s">
        <v>77</v>
      </c>
      <c r="H9" s="12">
        <v>49</v>
      </c>
    </row>
    <row r="10" spans="1:12" x14ac:dyDescent="0.5">
      <c r="A10">
        <v>1976</v>
      </c>
      <c r="B10">
        <v>8809.2646604493348</v>
      </c>
      <c r="C10">
        <v>17028.624072316499</v>
      </c>
    </row>
    <row r="11" spans="1:12" ht="14.7" thickBot="1" x14ac:dyDescent="0.55000000000000004">
      <c r="A11">
        <v>1977</v>
      </c>
      <c r="B11">
        <v>8919.0574610427502</v>
      </c>
      <c r="C11">
        <v>17202.835237508734</v>
      </c>
      <c r="G11" t="s">
        <v>78</v>
      </c>
    </row>
    <row r="12" spans="1:12" x14ac:dyDescent="0.5">
      <c r="A12">
        <v>1978</v>
      </c>
      <c r="B12">
        <v>9123.6913336450471</v>
      </c>
      <c r="C12">
        <v>17355.629462388646</v>
      </c>
      <c r="G12" s="13"/>
      <c r="H12" s="13" t="s">
        <v>83</v>
      </c>
      <c r="I12" s="13" t="s">
        <v>84</v>
      </c>
      <c r="J12" s="13" t="s">
        <v>85</v>
      </c>
      <c r="K12" s="13" t="s">
        <v>86</v>
      </c>
      <c r="L12" s="13" t="s">
        <v>87</v>
      </c>
    </row>
    <row r="13" spans="1:12" x14ac:dyDescent="0.5">
      <c r="A13">
        <v>1979</v>
      </c>
      <c r="B13">
        <v>10043.660958666887</v>
      </c>
      <c r="C13">
        <v>18266.101162801846</v>
      </c>
      <c r="G13" s="11" t="s">
        <v>79</v>
      </c>
      <c r="H13" s="11">
        <v>1</v>
      </c>
      <c r="I13" s="11">
        <v>4358131.5710544102</v>
      </c>
      <c r="J13" s="11">
        <v>4358131.5710544102</v>
      </c>
      <c r="K13" s="11">
        <v>6.8994735458513805</v>
      </c>
      <c r="L13" s="11">
        <v>1.1603950229182335E-2</v>
      </c>
    </row>
    <row r="14" spans="1:12" x14ac:dyDescent="0.5">
      <c r="A14">
        <v>1980</v>
      </c>
      <c r="B14">
        <v>11170.563972339281</v>
      </c>
      <c r="C14">
        <v>18079.620554480527</v>
      </c>
      <c r="G14" s="11" t="s">
        <v>80</v>
      </c>
      <c r="H14" s="11">
        <v>47</v>
      </c>
      <c r="I14" s="11">
        <v>29688088.877842259</v>
      </c>
      <c r="J14" s="11">
        <v>631661.46548600553</v>
      </c>
      <c r="K14" s="11"/>
      <c r="L14" s="11"/>
    </row>
    <row r="15" spans="1:12" ht="14.7" thickBot="1" x14ac:dyDescent="0.55000000000000004">
      <c r="A15">
        <v>1981</v>
      </c>
      <c r="B15">
        <v>12337.46624938037</v>
      </c>
      <c r="C15">
        <v>17324.935278787216</v>
      </c>
      <c r="G15" s="12" t="s">
        <v>81</v>
      </c>
      <c r="H15" s="12">
        <v>48</v>
      </c>
      <c r="I15" s="12">
        <v>34046220.448896669</v>
      </c>
      <c r="J15" s="12"/>
      <c r="K15" s="12"/>
      <c r="L15" s="12"/>
    </row>
    <row r="16" spans="1:12" ht="14.7" thickBot="1" x14ac:dyDescent="0.55000000000000004">
      <c r="A16">
        <v>1982</v>
      </c>
      <c r="B16">
        <v>12481.874787429784</v>
      </c>
      <c r="C16">
        <v>16515.188831506639</v>
      </c>
    </row>
    <row r="17" spans="1:15" x14ac:dyDescent="0.5">
      <c r="A17">
        <v>1983</v>
      </c>
      <c r="B17">
        <v>13425.1224888294</v>
      </c>
      <c r="C17">
        <v>16111.325545698137</v>
      </c>
      <c r="G17" s="13"/>
      <c r="H17" s="13" t="s">
        <v>88</v>
      </c>
      <c r="I17" s="13" t="s">
        <v>76</v>
      </c>
      <c r="J17" s="13" t="s">
        <v>89</v>
      </c>
      <c r="K17" s="13" t="s">
        <v>90</v>
      </c>
      <c r="L17" s="13" t="s">
        <v>91</v>
      </c>
      <c r="M17" s="13" t="s">
        <v>92</v>
      </c>
      <c r="N17" s="13" t="s">
        <v>93</v>
      </c>
      <c r="O17" s="13" t="s">
        <v>94</v>
      </c>
    </row>
    <row r="18" spans="1:15" x14ac:dyDescent="0.5">
      <c r="A18">
        <v>1984</v>
      </c>
      <c r="B18">
        <v>13877.917076346948</v>
      </c>
      <c r="C18">
        <v>16620.252514024163</v>
      </c>
      <c r="G18" s="11" t="s">
        <v>82</v>
      </c>
      <c r="H18" s="11">
        <v>16799.845817947771</v>
      </c>
      <c r="I18" s="11">
        <v>218.09611280996137</v>
      </c>
      <c r="J18" s="11">
        <v>77.029551794838099</v>
      </c>
      <c r="K18" s="11">
        <v>4.0374240251895422E-51</v>
      </c>
      <c r="L18" s="11">
        <v>16361.093031920995</v>
      </c>
      <c r="M18" s="11">
        <v>17238.598603974548</v>
      </c>
      <c r="N18" s="11">
        <v>16361.093031920995</v>
      </c>
      <c r="O18" s="11">
        <v>17238.598603974548</v>
      </c>
    </row>
    <row r="19" spans="1:15" ht="14.7" thickBot="1" x14ac:dyDescent="0.55000000000000004">
      <c r="A19">
        <v>1985</v>
      </c>
      <c r="B19">
        <v>14114.807759966354</v>
      </c>
      <c r="C19">
        <v>16332.990456354271</v>
      </c>
      <c r="G19" s="12" t="s">
        <v>95</v>
      </c>
      <c r="H19" s="12">
        <v>-1.9880549762566951E-2</v>
      </c>
      <c r="I19" s="12">
        <v>7.5686846901784309E-3</v>
      </c>
      <c r="J19" s="15">
        <v>-2.6266848965666543</v>
      </c>
      <c r="K19" s="15">
        <v>1.1603950229182387E-2</v>
      </c>
      <c r="L19" s="12">
        <v>-3.5106779389445127E-2</v>
      </c>
      <c r="M19" s="12">
        <v>-4.6543201356887744E-3</v>
      </c>
      <c r="N19" s="12">
        <v>-3.5106779389445127E-2</v>
      </c>
      <c r="O19" s="12">
        <v>-4.6543201356887744E-3</v>
      </c>
    </row>
    <row r="20" spans="1:15" x14ac:dyDescent="0.5">
      <c r="A20">
        <v>1986</v>
      </c>
      <c r="B20">
        <v>14461.06923887871</v>
      </c>
      <c r="C20">
        <v>15519.112593360116</v>
      </c>
    </row>
    <row r="21" spans="1:15" x14ac:dyDescent="0.5">
      <c r="A21">
        <v>1987</v>
      </c>
      <c r="B21">
        <v>16308.966966357904</v>
      </c>
      <c r="C21">
        <v>16310.194644672865</v>
      </c>
    </row>
    <row r="22" spans="1:15" x14ac:dyDescent="0.5">
      <c r="A22">
        <v>1988</v>
      </c>
      <c r="B22">
        <v>18936.9641024997</v>
      </c>
      <c r="C22">
        <v>17022.174365859755</v>
      </c>
    </row>
    <row r="23" spans="1:15" x14ac:dyDescent="0.5">
      <c r="A23">
        <v>1989</v>
      </c>
      <c r="B23">
        <v>20715.631483174035</v>
      </c>
      <c r="C23">
        <v>16984.192966171486</v>
      </c>
    </row>
    <row r="24" spans="1:15" x14ac:dyDescent="0.5">
      <c r="A24">
        <v>1990</v>
      </c>
      <c r="B24">
        <v>21448.36196000567</v>
      </c>
      <c r="C24">
        <v>15135.528196782667</v>
      </c>
    </row>
    <row r="25" spans="1:15" x14ac:dyDescent="0.5">
      <c r="A25">
        <v>1991</v>
      </c>
      <c r="B25">
        <v>21768.343294182832</v>
      </c>
      <c r="C25">
        <v>14727.817324133246</v>
      </c>
    </row>
    <row r="26" spans="1:15" x14ac:dyDescent="0.5">
      <c r="A26">
        <v>1992</v>
      </c>
      <c r="B26">
        <v>20879.848330089073</v>
      </c>
      <c r="C26">
        <v>15015.192837372349</v>
      </c>
    </row>
    <row r="27" spans="1:15" x14ac:dyDescent="0.5">
      <c r="A27">
        <v>1993</v>
      </c>
      <c r="B27">
        <v>20121.161253285456</v>
      </c>
      <c r="C27">
        <v>14735.348702886313</v>
      </c>
    </row>
    <row r="28" spans="1:15" x14ac:dyDescent="0.5">
      <c r="A28">
        <v>1994</v>
      </c>
      <c r="B28">
        <v>19935.381457920801</v>
      </c>
      <c r="C28">
        <v>15131.378203319005</v>
      </c>
    </row>
    <row r="29" spans="1:15" x14ac:dyDescent="0.5">
      <c r="A29">
        <v>1995</v>
      </c>
      <c r="B29">
        <v>20613.787882921635</v>
      </c>
      <c r="C29">
        <v>15340.086998598848</v>
      </c>
    </row>
    <row r="30" spans="1:15" x14ac:dyDescent="0.5">
      <c r="A30">
        <v>1996</v>
      </c>
      <c r="B30">
        <v>21227.347531589621</v>
      </c>
      <c r="C30">
        <v>15641.897671945542</v>
      </c>
    </row>
    <row r="31" spans="1:15" x14ac:dyDescent="0.5">
      <c r="A31">
        <v>1997</v>
      </c>
      <c r="B31">
        <v>21901.562854839241</v>
      </c>
      <c r="C31">
        <v>16001.164718135669</v>
      </c>
    </row>
    <row r="32" spans="1:15" x14ac:dyDescent="0.5">
      <c r="A32">
        <v>1998</v>
      </c>
      <c r="B32">
        <v>21024.585068704466</v>
      </c>
      <c r="C32">
        <v>16141.840738237515</v>
      </c>
    </row>
    <row r="33" spans="1:3" x14ac:dyDescent="0.5">
      <c r="A33">
        <v>1999</v>
      </c>
      <c r="B33">
        <v>22315.246673154485</v>
      </c>
      <c r="C33">
        <v>16286.81102503361</v>
      </c>
    </row>
    <row r="34" spans="1:3" x14ac:dyDescent="0.5">
      <c r="A34">
        <v>2000</v>
      </c>
      <c r="B34">
        <v>24271.002056382138</v>
      </c>
      <c r="C34">
        <v>16783.045409054957</v>
      </c>
    </row>
    <row r="35" spans="1:3" x14ac:dyDescent="0.5">
      <c r="A35">
        <v>2001</v>
      </c>
      <c r="B35">
        <v>23822.060117896377</v>
      </c>
      <c r="C35">
        <v>16341.884578340114</v>
      </c>
    </row>
    <row r="36" spans="1:3" x14ac:dyDescent="0.5">
      <c r="A36">
        <v>2002</v>
      </c>
      <c r="B36">
        <v>24255.338581832191</v>
      </c>
      <c r="C36">
        <v>16756.01646284118</v>
      </c>
    </row>
    <row r="37" spans="1:3" x14ac:dyDescent="0.5">
      <c r="A37">
        <v>2003</v>
      </c>
      <c r="B37">
        <v>28300.463096379102</v>
      </c>
      <c r="C37">
        <v>17234.215568258249</v>
      </c>
    </row>
    <row r="38" spans="1:3" x14ac:dyDescent="0.5">
      <c r="A38">
        <v>2004</v>
      </c>
      <c r="B38">
        <v>32143.681407856151</v>
      </c>
      <c r="C38">
        <v>16820.256190738732</v>
      </c>
    </row>
    <row r="39" spans="1:3" x14ac:dyDescent="0.5">
      <c r="A39">
        <v>2005</v>
      </c>
      <c r="B39">
        <v>36382.507916453651</v>
      </c>
      <c r="C39">
        <v>17056.63729653307</v>
      </c>
    </row>
    <row r="40" spans="1:3" x14ac:dyDescent="0.5">
      <c r="A40">
        <v>2006</v>
      </c>
      <c r="B40">
        <v>40504.060725320283</v>
      </c>
      <c r="C40">
        <v>16611.928080946669</v>
      </c>
    </row>
    <row r="41" spans="1:3" x14ac:dyDescent="0.5">
      <c r="A41">
        <v>2007</v>
      </c>
      <c r="B41">
        <v>44659.895140803361</v>
      </c>
      <c r="C41">
        <v>17370.840272704951</v>
      </c>
    </row>
    <row r="42" spans="1:3" x14ac:dyDescent="0.5">
      <c r="A42">
        <v>2008</v>
      </c>
      <c r="B42">
        <v>46710.505575901334</v>
      </c>
      <c r="C42">
        <v>16548.802816532847</v>
      </c>
    </row>
    <row r="43" spans="1:3" x14ac:dyDescent="0.5">
      <c r="A43">
        <v>2009</v>
      </c>
      <c r="B43">
        <v>40876.310154029488</v>
      </c>
      <c r="C43">
        <v>15486.681914466712</v>
      </c>
    </row>
    <row r="44" spans="1:3" x14ac:dyDescent="0.5">
      <c r="A44">
        <v>2010</v>
      </c>
      <c r="B44">
        <v>47562.083425305653</v>
      </c>
      <c r="C44">
        <v>15733.914026303686</v>
      </c>
    </row>
    <row r="45" spans="1:3" x14ac:dyDescent="0.5">
      <c r="A45">
        <v>2011</v>
      </c>
      <c r="B45">
        <v>52223.696112356032</v>
      </c>
      <c r="C45">
        <v>15950.22476852197</v>
      </c>
    </row>
    <row r="46" spans="1:3" x14ac:dyDescent="0.5">
      <c r="A46">
        <v>2012</v>
      </c>
      <c r="B46">
        <v>52669.089963231643</v>
      </c>
      <c r="C46">
        <v>15761.263495981559</v>
      </c>
    </row>
    <row r="47" spans="1:3" x14ac:dyDescent="0.5">
      <c r="A47">
        <v>2013</v>
      </c>
      <c r="B47">
        <v>52635.174958043252</v>
      </c>
      <c r="C47">
        <v>15858.128708318003</v>
      </c>
    </row>
    <row r="48" spans="1:3" x14ac:dyDescent="0.5">
      <c r="A48">
        <v>2014</v>
      </c>
      <c r="B48">
        <v>50955.998323240412</v>
      </c>
      <c r="C48">
        <v>15854.138427343853</v>
      </c>
    </row>
    <row r="49" spans="1:3" x14ac:dyDescent="0.5">
      <c r="A49">
        <v>2015</v>
      </c>
      <c r="B49">
        <v>43596.135536554619</v>
      </c>
      <c r="C49">
        <v>15651.386155996033</v>
      </c>
    </row>
    <row r="50" spans="1:3" x14ac:dyDescent="0.5">
      <c r="A50">
        <v>2016</v>
      </c>
      <c r="B50">
        <v>42315.603705680587</v>
      </c>
      <c r="C50">
        <v>15244.747176829182</v>
      </c>
    </row>
    <row r="51" spans="1:3" x14ac:dyDescent="0.5">
      <c r="A51">
        <v>2017</v>
      </c>
      <c r="B51">
        <v>45129.35643956616</v>
      </c>
      <c r="C51">
        <v>15385.291047725843</v>
      </c>
    </row>
    <row r="52" spans="1:3" x14ac:dyDescent="0.5">
      <c r="A52">
        <v>2018</v>
      </c>
      <c r="B52">
        <v>46454.743394720273</v>
      </c>
      <c r="C52">
        <v>15497.025267219815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5"/>
  <sheetViews>
    <sheetView workbookViewId="0">
      <selection activeCell="F23" sqref="F23"/>
    </sheetView>
  </sheetViews>
  <sheetFormatPr defaultRowHeight="14.35" x14ac:dyDescent="0.5"/>
  <cols>
    <col min="1" max="1" width="12.3515625" customWidth="1"/>
    <col min="2" max="2" width="14.703125" customWidth="1"/>
    <col min="3" max="3" width="14.29296875" customWidth="1"/>
  </cols>
  <sheetData>
    <row r="1" spans="1:12" x14ac:dyDescent="0.5">
      <c r="A1" t="s">
        <v>16</v>
      </c>
      <c r="B1" s="9" t="s">
        <v>62</v>
      </c>
      <c r="C1" s="10" t="s">
        <v>63</v>
      </c>
    </row>
    <row r="2" spans="1:12" x14ac:dyDescent="0.5">
      <c r="A2" s="6">
        <v>44378</v>
      </c>
      <c r="B2">
        <v>33572.117187999997</v>
      </c>
      <c r="C2">
        <v>2113.6054690000001</v>
      </c>
      <c r="G2" t="s">
        <v>71</v>
      </c>
    </row>
    <row r="3" spans="1:12" ht="14.7" thickBot="1" x14ac:dyDescent="0.55000000000000004">
      <c r="A3" s="6">
        <v>44379</v>
      </c>
      <c r="B3">
        <v>33897.046875</v>
      </c>
      <c r="C3">
        <v>2150.0402829999998</v>
      </c>
    </row>
    <row r="4" spans="1:12" x14ac:dyDescent="0.5">
      <c r="A4" s="6">
        <v>44380</v>
      </c>
      <c r="B4">
        <v>34668.546875</v>
      </c>
      <c r="C4">
        <v>2226.1142580000001</v>
      </c>
      <c r="G4" s="14" t="s">
        <v>72</v>
      </c>
      <c r="H4" s="14"/>
    </row>
    <row r="5" spans="1:12" x14ac:dyDescent="0.5">
      <c r="A5" s="6">
        <v>44381</v>
      </c>
      <c r="B5">
        <v>35287.78125</v>
      </c>
      <c r="C5">
        <v>2321.7241210000002</v>
      </c>
      <c r="G5" s="11" t="s">
        <v>73</v>
      </c>
      <c r="H5" s="11">
        <v>0.91324250914863947</v>
      </c>
    </row>
    <row r="6" spans="1:12" x14ac:dyDescent="0.5">
      <c r="A6" s="6">
        <v>44382</v>
      </c>
      <c r="B6">
        <v>33746.003905999998</v>
      </c>
      <c r="C6">
        <v>2198.5825199999999</v>
      </c>
      <c r="G6" s="11" t="s">
        <v>74</v>
      </c>
      <c r="H6" s="11">
        <v>0.83401188051610275</v>
      </c>
    </row>
    <row r="7" spans="1:12" x14ac:dyDescent="0.5">
      <c r="A7" s="6">
        <v>44383</v>
      </c>
      <c r="B7">
        <v>34235.195312999997</v>
      </c>
      <c r="C7">
        <v>2324.679443</v>
      </c>
      <c r="G7" s="11" t="s">
        <v>75</v>
      </c>
      <c r="H7" s="11">
        <v>0.83309985788157581</v>
      </c>
    </row>
    <row r="8" spans="1:12" x14ac:dyDescent="0.5">
      <c r="A8" s="6">
        <v>44384</v>
      </c>
      <c r="B8">
        <v>33855.328125</v>
      </c>
      <c r="C8">
        <v>2315.161865</v>
      </c>
      <c r="G8" s="11" t="s">
        <v>76</v>
      </c>
      <c r="H8" s="11">
        <v>324.09807443460187</v>
      </c>
    </row>
    <row r="9" spans="1:12" ht="14.7" thickBot="1" x14ac:dyDescent="0.55000000000000004">
      <c r="A9" s="6">
        <v>44385</v>
      </c>
      <c r="B9">
        <v>32877.371094000002</v>
      </c>
      <c r="C9">
        <v>2120.0263669999999</v>
      </c>
      <c r="G9" s="12" t="s">
        <v>77</v>
      </c>
      <c r="H9" s="12">
        <v>184</v>
      </c>
    </row>
    <row r="10" spans="1:12" x14ac:dyDescent="0.5">
      <c r="A10" s="6">
        <v>44386</v>
      </c>
      <c r="B10">
        <v>33798.011719000002</v>
      </c>
      <c r="C10">
        <v>2146.6923830000001</v>
      </c>
    </row>
    <row r="11" spans="1:12" ht="14.7" thickBot="1" x14ac:dyDescent="0.55000000000000004">
      <c r="A11" s="6">
        <v>44387</v>
      </c>
      <c r="B11">
        <v>33520.519530999998</v>
      </c>
      <c r="C11">
        <v>2111.4035640000002</v>
      </c>
      <c r="G11" t="s">
        <v>78</v>
      </c>
    </row>
    <row r="12" spans="1:12" x14ac:dyDescent="0.5">
      <c r="A12" s="6">
        <v>44388</v>
      </c>
      <c r="B12">
        <v>34240.1875</v>
      </c>
      <c r="C12">
        <v>2139.6647950000001</v>
      </c>
      <c r="G12" s="13"/>
      <c r="H12" s="13" t="s">
        <v>83</v>
      </c>
      <c r="I12" s="13" t="s">
        <v>84</v>
      </c>
      <c r="J12" s="13" t="s">
        <v>85</v>
      </c>
      <c r="K12" s="13" t="s">
        <v>86</v>
      </c>
      <c r="L12" s="13" t="s">
        <v>87</v>
      </c>
    </row>
    <row r="13" spans="1:12" x14ac:dyDescent="0.5">
      <c r="A13" s="6">
        <v>44389</v>
      </c>
      <c r="B13">
        <v>33155.847655999998</v>
      </c>
      <c r="C13">
        <v>2036.7210689999999</v>
      </c>
      <c r="G13" s="11" t="s">
        <v>79</v>
      </c>
      <c r="H13" s="11">
        <v>1</v>
      </c>
      <c r="I13" s="11">
        <v>96054899.508494735</v>
      </c>
      <c r="J13" s="11">
        <v>96054899.508494735</v>
      </c>
      <c r="K13" s="11">
        <v>914.46401541199521</v>
      </c>
      <c r="L13" s="11">
        <v>6.8748086978578724E-73</v>
      </c>
    </row>
    <row r="14" spans="1:12" x14ac:dyDescent="0.5">
      <c r="A14" s="6">
        <v>44390</v>
      </c>
      <c r="B14">
        <v>32702.025390999999</v>
      </c>
      <c r="C14">
        <v>1940.0839840000001</v>
      </c>
      <c r="G14" s="11" t="s">
        <v>80</v>
      </c>
      <c r="H14" s="11">
        <v>182</v>
      </c>
      <c r="I14" s="11">
        <v>19117200.257103443</v>
      </c>
      <c r="J14" s="11">
        <v>105039.56185221672</v>
      </c>
      <c r="K14" s="11"/>
      <c r="L14" s="11"/>
    </row>
    <row r="15" spans="1:12" ht="14.7" thickBot="1" x14ac:dyDescent="0.55000000000000004">
      <c r="A15" s="6">
        <v>44391</v>
      </c>
      <c r="B15">
        <v>32822.347655999998</v>
      </c>
      <c r="C15">
        <v>1994.3312989999999</v>
      </c>
      <c r="G15" s="12" t="s">
        <v>81</v>
      </c>
      <c r="H15" s="12">
        <v>183</v>
      </c>
      <c r="I15" s="12">
        <v>115172099.76559818</v>
      </c>
      <c r="J15" s="12"/>
      <c r="K15" s="12"/>
      <c r="L15" s="12"/>
    </row>
    <row r="16" spans="1:12" ht="14.7" thickBot="1" x14ac:dyDescent="0.55000000000000004">
      <c r="A16" s="6">
        <v>44392</v>
      </c>
      <c r="B16">
        <v>31780.730468999998</v>
      </c>
      <c r="C16">
        <v>1911.175659</v>
      </c>
    </row>
    <row r="17" spans="1:15" x14ac:dyDescent="0.5">
      <c r="A17" s="6">
        <v>44393</v>
      </c>
      <c r="B17">
        <v>31421.539063</v>
      </c>
      <c r="C17">
        <v>1880.3829350000001</v>
      </c>
      <c r="G17" s="13"/>
      <c r="H17" s="13" t="s">
        <v>88</v>
      </c>
      <c r="I17" s="13" t="s">
        <v>76</v>
      </c>
      <c r="J17" s="13" t="s">
        <v>89</v>
      </c>
      <c r="K17" s="13" t="s">
        <v>90</v>
      </c>
      <c r="L17" s="13" t="s">
        <v>91</v>
      </c>
      <c r="M17" s="13" t="s">
        <v>92</v>
      </c>
      <c r="N17" s="13" t="s">
        <v>93</v>
      </c>
      <c r="O17" s="13" t="s">
        <v>94</v>
      </c>
    </row>
    <row r="18" spans="1:15" x14ac:dyDescent="0.5">
      <c r="A18" s="6">
        <v>44394</v>
      </c>
      <c r="B18">
        <v>31533.068359000001</v>
      </c>
      <c r="C18">
        <v>1898.8251949999999</v>
      </c>
      <c r="G18" s="11" t="s">
        <v>82</v>
      </c>
      <c r="H18" s="11">
        <v>-318.44860877646943</v>
      </c>
      <c r="I18" s="11">
        <v>127.63190539338927</v>
      </c>
      <c r="J18" s="11">
        <v>-2.4950548829851096</v>
      </c>
      <c r="K18" s="11">
        <v>1.3484176389416829E-2</v>
      </c>
      <c r="L18" s="11">
        <v>-570.27708906820783</v>
      </c>
      <c r="M18" s="11">
        <v>-66.620128484731055</v>
      </c>
      <c r="N18" s="11">
        <v>-570.27708906820783</v>
      </c>
      <c r="O18" s="11">
        <v>-66.620128484731055</v>
      </c>
    </row>
    <row r="19" spans="1:15" ht="14.7" thickBot="1" x14ac:dyDescent="0.55000000000000004">
      <c r="A19" s="6">
        <v>44395</v>
      </c>
      <c r="B19">
        <v>31796.810547000001</v>
      </c>
      <c r="C19">
        <v>1895.552124</v>
      </c>
      <c r="G19" s="12" t="s">
        <v>95</v>
      </c>
      <c r="H19" s="12">
        <v>7.7477672143781845E-2</v>
      </c>
      <c r="I19" s="12">
        <v>2.56208334561631E-3</v>
      </c>
      <c r="J19" s="15">
        <v>30.240106074747761</v>
      </c>
      <c r="K19" s="15">
        <v>6.8748086978570894E-73</v>
      </c>
      <c r="L19" s="12">
        <v>7.2422466289738807E-2</v>
      </c>
      <c r="M19" s="12">
        <v>8.2532877997824883E-2</v>
      </c>
      <c r="N19" s="12">
        <v>7.2422466289738807E-2</v>
      </c>
      <c r="O19" s="12">
        <v>8.2532877997824883E-2</v>
      </c>
    </row>
    <row r="20" spans="1:15" x14ac:dyDescent="0.5">
      <c r="A20" s="6">
        <v>44396</v>
      </c>
      <c r="B20">
        <v>30817.832031000002</v>
      </c>
      <c r="C20">
        <v>1817.2966309999999</v>
      </c>
    </row>
    <row r="21" spans="1:15" x14ac:dyDescent="0.5">
      <c r="A21" s="6">
        <v>44397</v>
      </c>
      <c r="B21">
        <v>29807.347656000002</v>
      </c>
      <c r="C21">
        <v>1787.5107419999999</v>
      </c>
    </row>
    <row r="22" spans="1:15" x14ac:dyDescent="0.5">
      <c r="A22" s="6">
        <v>44398</v>
      </c>
      <c r="B22">
        <v>32110.693359000001</v>
      </c>
      <c r="C22">
        <v>1990.9708250000001</v>
      </c>
    </row>
    <row r="23" spans="1:15" x14ac:dyDescent="0.5">
      <c r="A23" s="6">
        <v>44399</v>
      </c>
      <c r="B23">
        <v>32313.105468999998</v>
      </c>
      <c r="C23">
        <v>2025.202759</v>
      </c>
    </row>
    <row r="24" spans="1:15" x14ac:dyDescent="0.5">
      <c r="A24" s="6">
        <v>44400</v>
      </c>
      <c r="B24">
        <v>33581.550780999998</v>
      </c>
      <c r="C24">
        <v>2124.7766109999998</v>
      </c>
    </row>
    <row r="25" spans="1:15" x14ac:dyDescent="0.5">
      <c r="A25" s="6">
        <v>44401</v>
      </c>
      <c r="B25">
        <v>34292.445312999997</v>
      </c>
      <c r="C25">
        <v>2189.21875</v>
      </c>
    </row>
    <row r="26" spans="1:15" x14ac:dyDescent="0.5">
      <c r="A26" s="6">
        <v>44402</v>
      </c>
      <c r="B26">
        <v>35350.1875</v>
      </c>
      <c r="C26">
        <v>2191.373779</v>
      </c>
    </row>
    <row r="27" spans="1:15" x14ac:dyDescent="0.5">
      <c r="A27" s="6">
        <v>44403</v>
      </c>
      <c r="B27">
        <v>37337.535155999998</v>
      </c>
      <c r="C27">
        <v>2233.3666990000002</v>
      </c>
    </row>
    <row r="28" spans="1:15" x14ac:dyDescent="0.5">
      <c r="A28" s="6">
        <v>44404</v>
      </c>
      <c r="B28">
        <v>39406.941405999998</v>
      </c>
      <c r="C28">
        <v>2298.3334960000002</v>
      </c>
    </row>
    <row r="29" spans="1:15" x14ac:dyDescent="0.5">
      <c r="A29" s="6">
        <v>44405</v>
      </c>
      <c r="B29">
        <v>39995.90625</v>
      </c>
      <c r="C29">
        <v>2296.5454100000002</v>
      </c>
    </row>
    <row r="30" spans="1:15" x14ac:dyDescent="0.5">
      <c r="A30" s="6">
        <v>44406</v>
      </c>
      <c r="B30">
        <v>40008.421875</v>
      </c>
      <c r="C30">
        <v>2380.9567870000001</v>
      </c>
    </row>
    <row r="31" spans="1:15" x14ac:dyDescent="0.5">
      <c r="A31" s="6">
        <v>44407</v>
      </c>
      <c r="B31">
        <v>42235.546875</v>
      </c>
      <c r="C31">
        <v>2466.9614259999998</v>
      </c>
    </row>
    <row r="32" spans="1:15" x14ac:dyDescent="0.5">
      <c r="A32" s="6">
        <v>44408</v>
      </c>
      <c r="B32">
        <v>41626.195312999997</v>
      </c>
      <c r="C32">
        <v>2536.209961</v>
      </c>
    </row>
    <row r="33" spans="1:3" x14ac:dyDescent="0.5">
      <c r="A33" s="6">
        <v>44409</v>
      </c>
      <c r="B33">
        <v>39974.894530999998</v>
      </c>
      <c r="C33">
        <v>2561.8520509999998</v>
      </c>
    </row>
    <row r="34" spans="1:3" x14ac:dyDescent="0.5">
      <c r="A34" s="6">
        <v>44410</v>
      </c>
      <c r="B34">
        <v>39201.945312999997</v>
      </c>
      <c r="C34">
        <v>2610.1533199999999</v>
      </c>
    </row>
    <row r="35" spans="1:3" x14ac:dyDescent="0.5">
      <c r="A35" s="6">
        <v>44411</v>
      </c>
      <c r="B35">
        <v>38152.980469000002</v>
      </c>
      <c r="C35">
        <v>2502.3496089999999</v>
      </c>
    </row>
    <row r="36" spans="1:3" x14ac:dyDescent="0.5">
      <c r="A36" s="6">
        <v>44412</v>
      </c>
      <c r="B36">
        <v>39747.503905999998</v>
      </c>
      <c r="C36">
        <v>2724.6198730000001</v>
      </c>
    </row>
    <row r="37" spans="1:3" x14ac:dyDescent="0.5">
      <c r="A37" s="6">
        <v>44413</v>
      </c>
      <c r="B37">
        <v>40869.554687999997</v>
      </c>
      <c r="C37">
        <v>2827.328857</v>
      </c>
    </row>
    <row r="38" spans="1:3" x14ac:dyDescent="0.5">
      <c r="A38" s="6">
        <v>44414</v>
      </c>
      <c r="B38">
        <v>42816.5</v>
      </c>
      <c r="C38">
        <v>2890.9416500000002</v>
      </c>
    </row>
    <row r="39" spans="1:3" x14ac:dyDescent="0.5">
      <c r="A39" s="6">
        <v>44415</v>
      </c>
      <c r="B39">
        <v>44555.800780999998</v>
      </c>
      <c r="C39">
        <v>3157.2387699999999</v>
      </c>
    </row>
    <row r="40" spans="1:3" x14ac:dyDescent="0.5">
      <c r="A40" s="6">
        <v>44416</v>
      </c>
      <c r="B40">
        <v>43798.117187999997</v>
      </c>
      <c r="C40">
        <v>3013.7326659999999</v>
      </c>
    </row>
    <row r="41" spans="1:3" x14ac:dyDescent="0.5">
      <c r="A41" s="6">
        <v>44417</v>
      </c>
      <c r="B41">
        <v>46365.402344000002</v>
      </c>
      <c r="C41">
        <v>3167.8562010000001</v>
      </c>
    </row>
    <row r="42" spans="1:3" x14ac:dyDescent="0.5">
      <c r="A42" s="6">
        <v>44418</v>
      </c>
      <c r="B42">
        <v>45585.03125</v>
      </c>
      <c r="C42">
        <v>3141.6911620000001</v>
      </c>
    </row>
    <row r="43" spans="1:3" x14ac:dyDescent="0.5">
      <c r="A43" s="6">
        <v>44419</v>
      </c>
      <c r="B43">
        <v>45593.636719000002</v>
      </c>
      <c r="C43">
        <v>3164.2451169999999</v>
      </c>
    </row>
    <row r="44" spans="1:3" x14ac:dyDescent="0.5">
      <c r="A44" s="6">
        <v>44420</v>
      </c>
      <c r="B44">
        <v>44428.289062999997</v>
      </c>
      <c r="C44">
        <v>3043.414307</v>
      </c>
    </row>
    <row r="45" spans="1:3" x14ac:dyDescent="0.5">
      <c r="A45" s="6">
        <v>44421</v>
      </c>
      <c r="B45">
        <v>47793.320312999997</v>
      </c>
      <c r="C45">
        <v>3322.2116700000001</v>
      </c>
    </row>
    <row r="46" spans="1:3" x14ac:dyDescent="0.5">
      <c r="A46" s="6">
        <v>44422</v>
      </c>
      <c r="B46">
        <v>47096.945312999997</v>
      </c>
      <c r="C46">
        <v>3265.4433589999999</v>
      </c>
    </row>
    <row r="47" spans="1:3" x14ac:dyDescent="0.5">
      <c r="A47" s="6">
        <v>44423</v>
      </c>
      <c r="B47">
        <v>47047.003905999998</v>
      </c>
      <c r="C47">
        <v>3310.5041500000002</v>
      </c>
    </row>
    <row r="48" spans="1:3" x14ac:dyDescent="0.5">
      <c r="A48" s="6">
        <v>44424</v>
      </c>
      <c r="B48">
        <v>46004.484375</v>
      </c>
      <c r="C48">
        <v>3156.5095209999999</v>
      </c>
    </row>
    <row r="49" spans="1:3" x14ac:dyDescent="0.5">
      <c r="A49" s="6">
        <v>44425</v>
      </c>
      <c r="B49">
        <v>44695.359375</v>
      </c>
      <c r="C49">
        <v>3014.8459469999998</v>
      </c>
    </row>
    <row r="50" spans="1:3" x14ac:dyDescent="0.5">
      <c r="A50" s="6">
        <v>44426</v>
      </c>
      <c r="B50">
        <v>44801.1875</v>
      </c>
      <c r="C50">
        <v>3020.0898440000001</v>
      </c>
    </row>
    <row r="51" spans="1:3" x14ac:dyDescent="0.5">
      <c r="A51" s="6">
        <v>44427</v>
      </c>
      <c r="B51">
        <v>46717.578125</v>
      </c>
      <c r="C51">
        <v>3182.7021479999999</v>
      </c>
    </row>
    <row r="52" spans="1:3" x14ac:dyDescent="0.5">
      <c r="A52" s="6">
        <v>44428</v>
      </c>
      <c r="B52">
        <v>49339.175780999998</v>
      </c>
      <c r="C52">
        <v>3286.9353030000002</v>
      </c>
    </row>
    <row r="53" spans="1:3" x14ac:dyDescent="0.5">
      <c r="A53" s="6">
        <v>44429</v>
      </c>
      <c r="B53">
        <v>48905.492187999997</v>
      </c>
      <c r="C53">
        <v>3226.0839839999999</v>
      </c>
    </row>
    <row r="54" spans="1:3" x14ac:dyDescent="0.5">
      <c r="A54" s="6">
        <v>44430</v>
      </c>
      <c r="B54">
        <v>49321.652344000002</v>
      </c>
      <c r="C54">
        <v>3242.1154790000001</v>
      </c>
    </row>
    <row r="55" spans="1:3" x14ac:dyDescent="0.5">
      <c r="A55" s="6">
        <v>44431</v>
      </c>
      <c r="B55">
        <v>49546.148437999997</v>
      </c>
      <c r="C55">
        <v>3319.2573240000002</v>
      </c>
    </row>
    <row r="56" spans="1:3" x14ac:dyDescent="0.5">
      <c r="A56" s="6">
        <v>44432</v>
      </c>
      <c r="B56">
        <v>47706.117187999997</v>
      </c>
      <c r="C56">
        <v>3172.4562989999999</v>
      </c>
    </row>
    <row r="57" spans="1:3" x14ac:dyDescent="0.5">
      <c r="A57" s="6">
        <v>44433</v>
      </c>
      <c r="B57">
        <v>48960.789062999997</v>
      </c>
      <c r="C57">
        <v>3224.9152829999998</v>
      </c>
    </row>
    <row r="58" spans="1:3" x14ac:dyDescent="0.5">
      <c r="A58" s="6">
        <v>44434</v>
      </c>
      <c r="B58">
        <v>46942.21875</v>
      </c>
      <c r="C58">
        <v>3100.3254390000002</v>
      </c>
    </row>
    <row r="59" spans="1:3" x14ac:dyDescent="0.5">
      <c r="A59" s="6">
        <v>44435</v>
      </c>
      <c r="B59">
        <v>49058.667969000002</v>
      </c>
      <c r="C59">
        <v>3270.6008299999999</v>
      </c>
    </row>
    <row r="60" spans="1:3" x14ac:dyDescent="0.5">
      <c r="A60" s="6">
        <v>44436</v>
      </c>
      <c r="B60">
        <v>48902.402344000002</v>
      </c>
      <c r="C60">
        <v>3244.4033199999999</v>
      </c>
    </row>
    <row r="61" spans="1:3" x14ac:dyDescent="0.5">
      <c r="A61" s="6">
        <v>44437</v>
      </c>
      <c r="B61">
        <v>48829.832030999998</v>
      </c>
      <c r="C61">
        <v>3227.0026859999998</v>
      </c>
    </row>
    <row r="62" spans="1:3" x14ac:dyDescent="0.5">
      <c r="A62" s="6">
        <v>44438</v>
      </c>
      <c r="B62">
        <v>47054.984375</v>
      </c>
      <c r="C62">
        <v>3224.374268</v>
      </c>
    </row>
    <row r="63" spans="1:3" x14ac:dyDescent="0.5">
      <c r="A63" s="6">
        <v>44439</v>
      </c>
      <c r="B63">
        <v>47166.6875</v>
      </c>
      <c r="C63">
        <v>3433.7326659999999</v>
      </c>
    </row>
    <row r="64" spans="1:3" x14ac:dyDescent="0.5">
      <c r="A64" s="6">
        <v>44440</v>
      </c>
      <c r="B64">
        <v>48847.027344000002</v>
      </c>
      <c r="C64">
        <v>3834.828125</v>
      </c>
    </row>
    <row r="65" spans="1:3" x14ac:dyDescent="0.5">
      <c r="A65" s="6">
        <v>44441</v>
      </c>
      <c r="B65">
        <v>49327.722655999998</v>
      </c>
      <c r="C65">
        <v>3790.98999</v>
      </c>
    </row>
    <row r="66" spans="1:3" x14ac:dyDescent="0.5">
      <c r="A66" s="6">
        <v>44442</v>
      </c>
      <c r="B66">
        <v>50025.375</v>
      </c>
      <c r="C66">
        <v>3940.6147460000002</v>
      </c>
    </row>
    <row r="67" spans="1:3" x14ac:dyDescent="0.5">
      <c r="A67" s="6">
        <v>44443</v>
      </c>
      <c r="B67">
        <v>49944.625</v>
      </c>
      <c r="C67">
        <v>3887.8283689999998</v>
      </c>
    </row>
    <row r="68" spans="1:3" x14ac:dyDescent="0.5">
      <c r="A68" s="6">
        <v>44444</v>
      </c>
      <c r="B68">
        <v>51753.410155999998</v>
      </c>
      <c r="C68">
        <v>3952.1335450000001</v>
      </c>
    </row>
    <row r="69" spans="1:3" x14ac:dyDescent="0.5">
      <c r="A69" s="6">
        <v>44445</v>
      </c>
      <c r="B69">
        <v>52633.535155999998</v>
      </c>
      <c r="C69">
        <v>3928.3793949999999</v>
      </c>
    </row>
    <row r="70" spans="1:3" x14ac:dyDescent="0.5">
      <c r="A70" s="6">
        <v>44446</v>
      </c>
      <c r="B70">
        <v>46811.128905999998</v>
      </c>
      <c r="C70">
        <v>3426.3942870000001</v>
      </c>
    </row>
    <row r="71" spans="1:3" x14ac:dyDescent="0.5">
      <c r="A71" s="6">
        <v>44447</v>
      </c>
      <c r="B71">
        <v>46091.390625</v>
      </c>
      <c r="C71">
        <v>3497.3151859999998</v>
      </c>
    </row>
    <row r="72" spans="1:3" x14ac:dyDescent="0.5">
      <c r="A72" s="6">
        <v>44448</v>
      </c>
      <c r="B72">
        <v>46391.421875</v>
      </c>
      <c r="C72">
        <v>3427.3400879999999</v>
      </c>
    </row>
    <row r="73" spans="1:3" x14ac:dyDescent="0.5">
      <c r="A73" s="6">
        <v>44449</v>
      </c>
      <c r="B73">
        <v>44883.910155999998</v>
      </c>
      <c r="C73">
        <v>3211.5058589999999</v>
      </c>
    </row>
    <row r="74" spans="1:3" x14ac:dyDescent="0.5">
      <c r="A74" s="6">
        <v>44450</v>
      </c>
      <c r="B74">
        <v>45201.457030999998</v>
      </c>
      <c r="C74">
        <v>3270.2780760000001</v>
      </c>
    </row>
    <row r="75" spans="1:3" x14ac:dyDescent="0.5">
      <c r="A75" s="6">
        <v>44451</v>
      </c>
      <c r="B75">
        <v>46063.269530999998</v>
      </c>
      <c r="C75">
        <v>3410.1345209999999</v>
      </c>
    </row>
    <row r="76" spans="1:3" x14ac:dyDescent="0.5">
      <c r="A76" s="6">
        <v>44452</v>
      </c>
      <c r="B76">
        <v>44963.074219000002</v>
      </c>
      <c r="C76">
        <v>3285.5117190000001</v>
      </c>
    </row>
    <row r="77" spans="1:3" x14ac:dyDescent="0.5">
      <c r="A77" s="6">
        <v>44453</v>
      </c>
      <c r="B77">
        <v>47092.492187999997</v>
      </c>
      <c r="C77">
        <v>3429.1696780000002</v>
      </c>
    </row>
    <row r="78" spans="1:3" x14ac:dyDescent="0.5">
      <c r="A78" s="6">
        <v>44454</v>
      </c>
      <c r="B78">
        <v>48176.347655999998</v>
      </c>
      <c r="C78">
        <v>3615.2827149999998</v>
      </c>
    </row>
    <row r="79" spans="1:3" x14ac:dyDescent="0.5">
      <c r="A79" s="6">
        <v>44455</v>
      </c>
      <c r="B79">
        <v>47783.359375</v>
      </c>
      <c r="C79">
        <v>3571.294922</v>
      </c>
    </row>
    <row r="80" spans="1:3" x14ac:dyDescent="0.5">
      <c r="A80" s="6">
        <v>44456</v>
      </c>
      <c r="B80">
        <v>47267.519530999998</v>
      </c>
      <c r="C80">
        <v>3398.538818</v>
      </c>
    </row>
    <row r="81" spans="1:3" x14ac:dyDescent="0.5">
      <c r="A81" s="6">
        <v>44457</v>
      </c>
      <c r="B81">
        <v>48278.363280999998</v>
      </c>
      <c r="C81">
        <v>3432.0183109999998</v>
      </c>
    </row>
    <row r="82" spans="1:3" x14ac:dyDescent="0.5">
      <c r="A82" s="6">
        <v>44458</v>
      </c>
      <c r="B82">
        <v>47260.21875</v>
      </c>
      <c r="C82">
        <v>3329.4479980000001</v>
      </c>
    </row>
    <row r="83" spans="1:3" x14ac:dyDescent="0.5">
      <c r="A83" s="6">
        <v>44459</v>
      </c>
      <c r="B83">
        <v>42843.800780999998</v>
      </c>
      <c r="C83">
        <v>2958.9934079999998</v>
      </c>
    </row>
    <row r="84" spans="1:3" x14ac:dyDescent="0.5">
      <c r="A84" s="6">
        <v>44460</v>
      </c>
      <c r="B84">
        <v>40693.675780999998</v>
      </c>
      <c r="C84">
        <v>2764.4311520000001</v>
      </c>
    </row>
    <row r="85" spans="1:3" x14ac:dyDescent="0.5">
      <c r="A85" s="6">
        <v>44461</v>
      </c>
      <c r="B85">
        <v>43574.507812999997</v>
      </c>
      <c r="C85">
        <v>3077.8679200000001</v>
      </c>
    </row>
    <row r="86" spans="1:3" x14ac:dyDescent="0.5">
      <c r="A86" s="6">
        <v>44462</v>
      </c>
      <c r="B86">
        <v>44895.097655999998</v>
      </c>
      <c r="C86">
        <v>3155.523682</v>
      </c>
    </row>
    <row r="87" spans="1:3" x14ac:dyDescent="0.5">
      <c r="A87" s="6">
        <v>44463</v>
      </c>
      <c r="B87">
        <v>42839.75</v>
      </c>
      <c r="C87">
        <v>2931.6691890000002</v>
      </c>
    </row>
    <row r="88" spans="1:3" x14ac:dyDescent="0.5">
      <c r="A88" s="6">
        <v>44464</v>
      </c>
      <c r="B88">
        <v>42716.59375</v>
      </c>
      <c r="C88">
        <v>2925.5656739999999</v>
      </c>
    </row>
    <row r="89" spans="1:3" x14ac:dyDescent="0.5">
      <c r="A89" s="6">
        <v>44465</v>
      </c>
      <c r="B89">
        <v>43208.539062999997</v>
      </c>
      <c r="C89">
        <v>3062.2653810000002</v>
      </c>
    </row>
    <row r="90" spans="1:3" x14ac:dyDescent="0.5">
      <c r="A90" s="6">
        <v>44466</v>
      </c>
      <c r="B90">
        <v>42235.730469000002</v>
      </c>
      <c r="C90">
        <v>2934.1389159999999</v>
      </c>
    </row>
    <row r="91" spans="1:3" x14ac:dyDescent="0.5">
      <c r="A91" s="6">
        <v>44467</v>
      </c>
      <c r="B91">
        <v>41034.542969000002</v>
      </c>
      <c r="C91">
        <v>2807.2966310000002</v>
      </c>
    </row>
    <row r="92" spans="1:3" x14ac:dyDescent="0.5">
      <c r="A92" s="6">
        <v>44468</v>
      </c>
      <c r="B92">
        <v>41564.363280999998</v>
      </c>
      <c r="C92">
        <v>2853.1433109999998</v>
      </c>
    </row>
    <row r="93" spans="1:3" x14ac:dyDescent="0.5">
      <c r="A93" s="6">
        <v>44469</v>
      </c>
      <c r="B93">
        <v>43790.894530999998</v>
      </c>
      <c r="C93">
        <v>3001.6789549999999</v>
      </c>
    </row>
    <row r="94" spans="1:3" x14ac:dyDescent="0.5">
      <c r="A94" s="6">
        <v>44470</v>
      </c>
      <c r="B94">
        <v>48116.941405999998</v>
      </c>
      <c r="C94">
        <v>3307.5161130000001</v>
      </c>
    </row>
    <row r="95" spans="1:3" x14ac:dyDescent="0.5">
      <c r="A95" s="6">
        <v>44471</v>
      </c>
      <c r="B95">
        <v>47711.488280999998</v>
      </c>
      <c r="C95">
        <v>3391.694336</v>
      </c>
    </row>
    <row r="96" spans="1:3" x14ac:dyDescent="0.5">
      <c r="A96" s="6">
        <v>44472</v>
      </c>
      <c r="B96">
        <v>48199.953125</v>
      </c>
      <c r="C96">
        <v>3418.358643</v>
      </c>
    </row>
    <row r="97" spans="1:3" x14ac:dyDescent="0.5">
      <c r="A97" s="6">
        <v>44473</v>
      </c>
      <c r="B97">
        <v>49112.902344000002</v>
      </c>
      <c r="C97">
        <v>3380.0891109999998</v>
      </c>
    </row>
    <row r="98" spans="1:3" x14ac:dyDescent="0.5">
      <c r="A98" s="6">
        <v>44474</v>
      </c>
      <c r="B98">
        <v>51514.8125</v>
      </c>
      <c r="C98">
        <v>3518.5185550000001</v>
      </c>
    </row>
    <row r="99" spans="1:3" x14ac:dyDescent="0.5">
      <c r="A99" s="6">
        <v>44475</v>
      </c>
      <c r="B99">
        <v>55361.449219000002</v>
      </c>
      <c r="C99">
        <v>3580.5620119999999</v>
      </c>
    </row>
    <row r="100" spans="1:3" x14ac:dyDescent="0.5">
      <c r="A100" s="6">
        <v>44476</v>
      </c>
      <c r="B100">
        <v>53805.984375</v>
      </c>
      <c r="C100">
        <v>3587.9748540000001</v>
      </c>
    </row>
    <row r="101" spans="1:3" x14ac:dyDescent="0.5">
      <c r="A101" s="6">
        <v>44477</v>
      </c>
      <c r="B101">
        <v>53967.847655999998</v>
      </c>
      <c r="C101">
        <v>3563.7592770000001</v>
      </c>
    </row>
    <row r="102" spans="1:3" x14ac:dyDescent="0.5">
      <c r="A102" s="6">
        <v>44478</v>
      </c>
      <c r="B102">
        <v>54968.222655999998</v>
      </c>
      <c r="C102">
        <v>3575.716797</v>
      </c>
    </row>
    <row r="103" spans="1:3" x14ac:dyDescent="0.5">
      <c r="A103" s="6">
        <v>44479</v>
      </c>
      <c r="B103">
        <v>54771.578125</v>
      </c>
      <c r="C103">
        <v>3425.8527829999998</v>
      </c>
    </row>
    <row r="104" spans="1:3" x14ac:dyDescent="0.5">
      <c r="A104" s="6">
        <v>44480</v>
      </c>
      <c r="B104">
        <v>57484.789062999997</v>
      </c>
      <c r="C104">
        <v>3545.3540039999998</v>
      </c>
    </row>
    <row r="105" spans="1:3" x14ac:dyDescent="0.5">
      <c r="A105" s="6">
        <v>44481</v>
      </c>
      <c r="B105">
        <v>56041.058594000002</v>
      </c>
      <c r="C105">
        <v>3492.5732419999999</v>
      </c>
    </row>
    <row r="106" spans="1:3" x14ac:dyDescent="0.5">
      <c r="A106" s="6">
        <v>44482</v>
      </c>
      <c r="B106">
        <v>57401.097655999998</v>
      </c>
      <c r="C106">
        <v>3606.2016600000002</v>
      </c>
    </row>
    <row r="107" spans="1:3" x14ac:dyDescent="0.5">
      <c r="A107" s="6">
        <v>44483</v>
      </c>
      <c r="B107">
        <v>57321.523437999997</v>
      </c>
      <c r="C107">
        <v>3786.0141600000002</v>
      </c>
    </row>
    <row r="108" spans="1:3" x14ac:dyDescent="0.5">
      <c r="A108" s="6">
        <v>44484</v>
      </c>
      <c r="B108">
        <v>61593.949219000002</v>
      </c>
      <c r="C108">
        <v>3862.6347660000001</v>
      </c>
    </row>
    <row r="109" spans="1:3" x14ac:dyDescent="0.5">
      <c r="A109" s="6">
        <v>44485</v>
      </c>
      <c r="B109">
        <v>60892.179687999997</v>
      </c>
      <c r="C109">
        <v>3830.3820799999999</v>
      </c>
    </row>
    <row r="110" spans="1:3" x14ac:dyDescent="0.5">
      <c r="A110" s="6">
        <v>44486</v>
      </c>
      <c r="B110">
        <v>61553.617187999997</v>
      </c>
      <c r="C110">
        <v>3847.1044919999999</v>
      </c>
    </row>
    <row r="111" spans="1:3" x14ac:dyDescent="0.5">
      <c r="A111" s="6">
        <v>44487</v>
      </c>
      <c r="B111">
        <v>62026.078125</v>
      </c>
      <c r="C111">
        <v>3748.7602539999998</v>
      </c>
    </row>
    <row r="112" spans="1:3" x14ac:dyDescent="0.5">
      <c r="A112" s="6">
        <v>44488</v>
      </c>
      <c r="B112">
        <v>64261.992187999997</v>
      </c>
      <c r="C112">
        <v>3877.6508789999998</v>
      </c>
    </row>
    <row r="113" spans="1:3" x14ac:dyDescent="0.5">
      <c r="A113" s="6">
        <v>44489</v>
      </c>
      <c r="B113">
        <v>65992.835938000004</v>
      </c>
      <c r="C113">
        <v>4155.9921880000002</v>
      </c>
    </row>
    <row r="114" spans="1:3" x14ac:dyDescent="0.5">
      <c r="A114" s="6">
        <v>44490</v>
      </c>
      <c r="B114">
        <v>62210.171875</v>
      </c>
      <c r="C114">
        <v>4054.3227539999998</v>
      </c>
    </row>
    <row r="115" spans="1:3" x14ac:dyDescent="0.5">
      <c r="A115" s="6">
        <v>44491</v>
      </c>
      <c r="B115">
        <v>60692.265625</v>
      </c>
      <c r="C115">
        <v>3970.181885</v>
      </c>
    </row>
    <row r="116" spans="1:3" x14ac:dyDescent="0.5">
      <c r="A116" s="6">
        <v>44492</v>
      </c>
      <c r="B116">
        <v>61393.617187999997</v>
      </c>
      <c r="C116">
        <v>4171.6635740000002</v>
      </c>
    </row>
    <row r="117" spans="1:3" x14ac:dyDescent="0.5">
      <c r="A117" s="6">
        <v>44493</v>
      </c>
      <c r="B117">
        <v>60930.835937999997</v>
      </c>
      <c r="C117">
        <v>4087.9030760000001</v>
      </c>
    </row>
    <row r="118" spans="1:3" x14ac:dyDescent="0.5">
      <c r="A118" s="6">
        <v>44494</v>
      </c>
      <c r="B118">
        <v>63039.824219000002</v>
      </c>
      <c r="C118">
        <v>4217.876953</v>
      </c>
    </row>
    <row r="119" spans="1:3" x14ac:dyDescent="0.5">
      <c r="A119" s="6">
        <v>44495</v>
      </c>
      <c r="B119">
        <v>60363.792969000002</v>
      </c>
      <c r="C119">
        <v>4131.1020509999998</v>
      </c>
    </row>
    <row r="120" spans="1:3" x14ac:dyDescent="0.5">
      <c r="A120" s="6">
        <v>44496</v>
      </c>
      <c r="B120">
        <v>58482.386719000002</v>
      </c>
      <c r="C120">
        <v>3930.2573240000002</v>
      </c>
    </row>
    <row r="121" spans="1:3" x14ac:dyDescent="0.5">
      <c r="A121" s="6">
        <v>44497</v>
      </c>
      <c r="B121">
        <v>60622.136719000002</v>
      </c>
      <c r="C121">
        <v>4287.3188479999999</v>
      </c>
    </row>
    <row r="122" spans="1:3" x14ac:dyDescent="0.5">
      <c r="A122" s="6">
        <v>44498</v>
      </c>
      <c r="B122">
        <v>62227.964844000002</v>
      </c>
      <c r="C122">
        <v>4414.7465819999998</v>
      </c>
    </row>
    <row r="123" spans="1:3" x14ac:dyDescent="0.5">
      <c r="A123" s="6">
        <v>44499</v>
      </c>
      <c r="B123">
        <v>61888.832030999998</v>
      </c>
      <c r="C123">
        <v>4325.6503910000001</v>
      </c>
    </row>
    <row r="124" spans="1:3" x14ac:dyDescent="0.5">
      <c r="A124" s="6">
        <v>44500</v>
      </c>
      <c r="B124">
        <v>61318.957030999998</v>
      </c>
      <c r="C124">
        <v>4288.0742190000001</v>
      </c>
    </row>
    <row r="125" spans="1:3" x14ac:dyDescent="0.5">
      <c r="A125" s="6">
        <v>44501</v>
      </c>
      <c r="B125">
        <v>61004.40625</v>
      </c>
      <c r="C125">
        <v>4324.626953</v>
      </c>
    </row>
    <row r="126" spans="1:3" x14ac:dyDescent="0.5">
      <c r="A126" s="6">
        <v>44502</v>
      </c>
      <c r="B126">
        <v>63226.402344000002</v>
      </c>
      <c r="C126">
        <v>4584.798828</v>
      </c>
    </row>
    <row r="127" spans="1:3" x14ac:dyDescent="0.5">
      <c r="A127" s="6">
        <v>44503</v>
      </c>
      <c r="B127">
        <v>62970.046875</v>
      </c>
      <c r="C127">
        <v>4607.1938479999999</v>
      </c>
    </row>
    <row r="128" spans="1:3" x14ac:dyDescent="0.5">
      <c r="A128" s="6">
        <v>44504</v>
      </c>
      <c r="B128">
        <v>61452.230469000002</v>
      </c>
      <c r="C128">
        <v>4537.3242190000001</v>
      </c>
    </row>
    <row r="129" spans="1:3" x14ac:dyDescent="0.5">
      <c r="A129" s="6">
        <v>44505</v>
      </c>
      <c r="B129">
        <v>61125.675780999998</v>
      </c>
      <c r="C129">
        <v>4486.2431640000004</v>
      </c>
    </row>
    <row r="130" spans="1:3" x14ac:dyDescent="0.5">
      <c r="A130" s="6">
        <v>44506</v>
      </c>
      <c r="B130">
        <v>61527.480469000002</v>
      </c>
      <c r="C130">
        <v>4521.5810549999997</v>
      </c>
    </row>
    <row r="131" spans="1:3" x14ac:dyDescent="0.5">
      <c r="A131" s="6">
        <v>44507</v>
      </c>
      <c r="B131">
        <v>63326.988280999998</v>
      </c>
      <c r="C131">
        <v>4620.5546880000002</v>
      </c>
    </row>
    <row r="132" spans="1:3" x14ac:dyDescent="0.5">
      <c r="A132" s="6">
        <v>44508</v>
      </c>
      <c r="B132">
        <v>67566.828125</v>
      </c>
      <c r="C132">
        <v>4812.0874020000001</v>
      </c>
    </row>
    <row r="133" spans="1:3" x14ac:dyDescent="0.5">
      <c r="A133" s="6">
        <v>44509</v>
      </c>
      <c r="B133">
        <v>66971.828125</v>
      </c>
      <c r="C133">
        <v>4735.0688479999999</v>
      </c>
    </row>
    <row r="134" spans="1:3" x14ac:dyDescent="0.5">
      <c r="A134" s="6">
        <v>44510</v>
      </c>
      <c r="B134">
        <v>64995.230469000002</v>
      </c>
      <c r="C134">
        <v>4636.1743159999996</v>
      </c>
    </row>
    <row r="135" spans="1:3" x14ac:dyDescent="0.5">
      <c r="A135" s="6">
        <v>44511</v>
      </c>
      <c r="B135">
        <v>64949.960937999997</v>
      </c>
      <c r="C135">
        <v>4730.3842770000001</v>
      </c>
    </row>
    <row r="136" spans="1:3" x14ac:dyDescent="0.5">
      <c r="A136" s="6">
        <v>44512</v>
      </c>
      <c r="B136">
        <v>64155.941405999998</v>
      </c>
      <c r="C136">
        <v>4667.1152339999999</v>
      </c>
    </row>
    <row r="137" spans="1:3" x14ac:dyDescent="0.5">
      <c r="A137" s="6">
        <v>44513</v>
      </c>
      <c r="B137">
        <v>64469.527344000002</v>
      </c>
      <c r="C137">
        <v>4651.4604490000002</v>
      </c>
    </row>
    <row r="138" spans="1:3" x14ac:dyDescent="0.5">
      <c r="A138" s="6">
        <v>44514</v>
      </c>
      <c r="B138">
        <v>65466.839844000002</v>
      </c>
      <c r="C138">
        <v>4626.3588870000003</v>
      </c>
    </row>
    <row r="139" spans="1:3" x14ac:dyDescent="0.5">
      <c r="A139" s="6">
        <v>44515</v>
      </c>
      <c r="B139">
        <v>63557.871094000002</v>
      </c>
      <c r="C139">
        <v>4557.5039059999999</v>
      </c>
    </row>
    <row r="140" spans="1:3" x14ac:dyDescent="0.5">
      <c r="A140" s="6">
        <v>44516</v>
      </c>
      <c r="B140">
        <v>60161.246094000002</v>
      </c>
      <c r="C140">
        <v>4216.3652339999999</v>
      </c>
    </row>
    <row r="141" spans="1:3" x14ac:dyDescent="0.5">
      <c r="A141" s="6">
        <v>44517</v>
      </c>
      <c r="B141">
        <v>60368.011719000002</v>
      </c>
      <c r="C141">
        <v>4287.59375</v>
      </c>
    </row>
    <row r="142" spans="1:3" x14ac:dyDescent="0.5">
      <c r="A142" s="6">
        <v>44518</v>
      </c>
      <c r="B142">
        <v>56942.136719000002</v>
      </c>
      <c r="C142">
        <v>4000.6508789999998</v>
      </c>
    </row>
    <row r="143" spans="1:3" x14ac:dyDescent="0.5">
      <c r="A143" s="6">
        <v>44519</v>
      </c>
      <c r="B143">
        <v>58119.578125</v>
      </c>
      <c r="C143">
        <v>4298.3066410000001</v>
      </c>
    </row>
    <row r="144" spans="1:3" x14ac:dyDescent="0.5">
      <c r="A144" s="6">
        <v>44520</v>
      </c>
      <c r="B144">
        <v>59697.195312999997</v>
      </c>
      <c r="C144">
        <v>4409.9311520000001</v>
      </c>
    </row>
    <row r="145" spans="1:3" x14ac:dyDescent="0.5">
      <c r="A145" s="6">
        <v>44521</v>
      </c>
      <c r="B145">
        <v>58730.476562999997</v>
      </c>
      <c r="C145">
        <v>4269.7329099999997</v>
      </c>
    </row>
    <row r="146" spans="1:3" x14ac:dyDescent="0.5">
      <c r="A146" s="6">
        <v>44522</v>
      </c>
      <c r="B146">
        <v>56289.289062999997</v>
      </c>
      <c r="C146">
        <v>4088.4577640000002</v>
      </c>
    </row>
    <row r="147" spans="1:3" x14ac:dyDescent="0.5">
      <c r="A147" s="6">
        <v>44523</v>
      </c>
      <c r="B147">
        <v>57569.074219000002</v>
      </c>
      <c r="C147">
        <v>4340.763672</v>
      </c>
    </row>
    <row r="148" spans="1:3" x14ac:dyDescent="0.5">
      <c r="A148" s="6">
        <v>44524</v>
      </c>
      <c r="B148">
        <v>56280.425780999998</v>
      </c>
      <c r="C148">
        <v>4239.9814450000003</v>
      </c>
    </row>
    <row r="149" spans="1:3" x14ac:dyDescent="0.5">
      <c r="A149" s="6">
        <v>44525</v>
      </c>
      <c r="B149">
        <v>57274.679687999997</v>
      </c>
      <c r="C149">
        <v>4274.7431640000004</v>
      </c>
    </row>
    <row r="150" spans="1:3" x14ac:dyDescent="0.5">
      <c r="A150" s="6">
        <v>44526</v>
      </c>
      <c r="B150">
        <v>53569.765625</v>
      </c>
      <c r="C150">
        <v>4030.9089359999998</v>
      </c>
    </row>
    <row r="151" spans="1:3" x14ac:dyDescent="0.5">
      <c r="A151" s="6">
        <v>44527</v>
      </c>
      <c r="B151">
        <v>54815.078125</v>
      </c>
      <c r="C151">
        <v>4096.9121089999999</v>
      </c>
    </row>
    <row r="152" spans="1:3" x14ac:dyDescent="0.5">
      <c r="A152" s="6">
        <v>44528</v>
      </c>
      <c r="B152">
        <v>57248.457030999998</v>
      </c>
      <c r="C152">
        <v>4294.4536129999997</v>
      </c>
    </row>
    <row r="153" spans="1:3" x14ac:dyDescent="0.5">
      <c r="A153" s="6">
        <v>44529</v>
      </c>
      <c r="B153">
        <v>57806.566405999998</v>
      </c>
      <c r="C153">
        <v>4445.1049800000001</v>
      </c>
    </row>
    <row r="154" spans="1:3" x14ac:dyDescent="0.5">
      <c r="A154" s="6">
        <v>44530</v>
      </c>
      <c r="B154">
        <v>57005.425780999998</v>
      </c>
      <c r="C154">
        <v>4631.4790039999998</v>
      </c>
    </row>
    <row r="155" spans="1:3" x14ac:dyDescent="0.5">
      <c r="A155" s="6">
        <v>44531</v>
      </c>
      <c r="B155">
        <v>57229.828125</v>
      </c>
      <c r="C155">
        <v>4586.9902339999999</v>
      </c>
    </row>
    <row r="156" spans="1:3" x14ac:dyDescent="0.5">
      <c r="A156" s="6">
        <v>44532</v>
      </c>
      <c r="B156">
        <v>56477.816405999998</v>
      </c>
      <c r="C156">
        <v>4511.3022460000002</v>
      </c>
    </row>
    <row r="157" spans="1:3" x14ac:dyDescent="0.5">
      <c r="A157" s="6">
        <v>44533</v>
      </c>
      <c r="B157">
        <v>53598.246094000002</v>
      </c>
      <c r="C157">
        <v>4220.7060549999997</v>
      </c>
    </row>
    <row r="158" spans="1:3" x14ac:dyDescent="0.5">
      <c r="A158" s="6">
        <v>44534</v>
      </c>
      <c r="B158">
        <v>49200.703125</v>
      </c>
      <c r="C158">
        <v>4119.5874020000001</v>
      </c>
    </row>
    <row r="159" spans="1:3" x14ac:dyDescent="0.5">
      <c r="A159" s="6">
        <v>44535</v>
      </c>
      <c r="B159">
        <v>49368.847655999998</v>
      </c>
      <c r="C159">
        <v>4198.3227539999998</v>
      </c>
    </row>
    <row r="160" spans="1:3" x14ac:dyDescent="0.5">
      <c r="A160" s="6">
        <v>44536</v>
      </c>
      <c r="B160">
        <v>50582.625</v>
      </c>
      <c r="C160">
        <v>4358.7373049999997</v>
      </c>
    </row>
    <row r="161" spans="1:3" x14ac:dyDescent="0.5">
      <c r="A161" s="6">
        <v>44537</v>
      </c>
      <c r="B161">
        <v>50700.085937999997</v>
      </c>
      <c r="C161">
        <v>4315.0615230000003</v>
      </c>
    </row>
    <row r="162" spans="1:3" x14ac:dyDescent="0.5">
      <c r="A162" s="6">
        <v>44538</v>
      </c>
      <c r="B162">
        <v>50504.796875</v>
      </c>
      <c r="C162">
        <v>4439.3579099999997</v>
      </c>
    </row>
    <row r="163" spans="1:3" x14ac:dyDescent="0.5">
      <c r="A163" s="6">
        <v>44539</v>
      </c>
      <c r="B163">
        <v>47672.121094000002</v>
      </c>
      <c r="C163">
        <v>4119.8159180000002</v>
      </c>
    </row>
    <row r="164" spans="1:3" x14ac:dyDescent="0.5">
      <c r="A164" s="6">
        <v>44540</v>
      </c>
      <c r="B164">
        <v>47243.304687999997</v>
      </c>
      <c r="C164">
        <v>3908.4960940000001</v>
      </c>
    </row>
    <row r="165" spans="1:3" x14ac:dyDescent="0.5">
      <c r="A165" s="6">
        <v>44541</v>
      </c>
      <c r="B165">
        <v>49362.507812999997</v>
      </c>
      <c r="C165">
        <v>4084.452393</v>
      </c>
    </row>
    <row r="166" spans="1:3" x14ac:dyDescent="0.5">
      <c r="A166" s="6">
        <v>44542</v>
      </c>
      <c r="B166">
        <v>50098.335937999997</v>
      </c>
      <c r="C166">
        <v>4134.453125</v>
      </c>
    </row>
    <row r="167" spans="1:3" x14ac:dyDescent="0.5">
      <c r="A167" s="6">
        <v>44543</v>
      </c>
      <c r="B167">
        <v>46737.480469000002</v>
      </c>
      <c r="C167">
        <v>3784.226807</v>
      </c>
    </row>
    <row r="168" spans="1:3" x14ac:dyDescent="0.5">
      <c r="A168" s="6">
        <v>44544</v>
      </c>
      <c r="B168">
        <v>46612.632812999997</v>
      </c>
      <c r="C168">
        <v>3745.4404300000001</v>
      </c>
    </row>
    <row r="169" spans="1:3" x14ac:dyDescent="0.5">
      <c r="A169" s="6">
        <v>44545</v>
      </c>
      <c r="B169">
        <v>48896.722655999998</v>
      </c>
      <c r="C169">
        <v>4018.388672</v>
      </c>
    </row>
    <row r="170" spans="1:3" x14ac:dyDescent="0.5">
      <c r="A170" s="6">
        <v>44546</v>
      </c>
      <c r="B170">
        <v>47665.425780999998</v>
      </c>
      <c r="C170">
        <v>3962.4697270000001</v>
      </c>
    </row>
    <row r="171" spans="1:3" x14ac:dyDescent="0.5">
      <c r="A171" s="6">
        <v>44547</v>
      </c>
      <c r="B171">
        <v>46202.144530999998</v>
      </c>
      <c r="C171">
        <v>3879.4865719999998</v>
      </c>
    </row>
    <row r="172" spans="1:3" x14ac:dyDescent="0.5">
      <c r="A172" s="6">
        <v>44548</v>
      </c>
      <c r="B172">
        <v>46848.777344000002</v>
      </c>
      <c r="C172">
        <v>3960.860107</v>
      </c>
    </row>
    <row r="173" spans="1:3" x14ac:dyDescent="0.5">
      <c r="A173" s="6">
        <v>44549</v>
      </c>
      <c r="B173">
        <v>46707.015625</v>
      </c>
      <c r="C173">
        <v>3922.592529</v>
      </c>
    </row>
    <row r="174" spans="1:3" x14ac:dyDescent="0.5">
      <c r="A174" s="6">
        <v>44550</v>
      </c>
      <c r="B174">
        <v>46880.277344000002</v>
      </c>
      <c r="C174">
        <v>3933.844482</v>
      </c>
    </row>
    <row r="175" spans="1:3" x14ac:dyDescent="0.5">
      <c r="A175" s="6">
        <v>44551</v>
      </c>
      <c r="B175">
        <v>48936.613280999998</v>
      </c>
      <c r="C175">
        <v>4020.26001</v>
      </c>
    </row>
    <row r="176" spans="1:3" x14ac:dyDescent="0.5">
      <c r="A176" s="6">
        <v>44552</v>
      </c>
      <c r="B176">
        <v>48628.511719000002</v>
      </c>
      <c r="C176">
        <v>3982.0996089999999</v>
      </c>
    </row>
    <row r="177" spans="1:3" x14ac:dyDescent="0.5">
      <c r="A177" s="6">
        <v>44553</v>
      </c>
      <c r="B177">
        <v>50784.539062999997</v>
      </c>
      <c r="C177">
        <v>4108.015625</v>
      </c>
    </row>
    <row r="178" spans="1:3" x14ac:dyDescent="0.5">
      <c r="A178" s="6">
        <v>44554</v>
      </c>
      <c r="B178">
        <v>50822.195312999997</v>
      </c>
      <c r="C178">
        <v>4047.9829100000002</v>
      </c>
    </row>
    <row r="179" spans="1:3" x14ac:dyDescent="0.5">
      <c r="A179" s="6">
        <v>44555</v>
      </c>
      <c r="B179">
        <v>50429.859375</v>
      </c>
      <c r="C179">
        <v>4093.2810060000002</v>
      </c>
    </row>
    <row r="180" spans="1:3" x14ac:dyDescent="0.5">
      <c r="A180" s="6">
        <v>44556</v>
      </c>
      <c r="B180">
        <v>50809.515625</v>
      </c>
      <c r="C180">
        <v>4067.328125</v>
      </c>
    </row>
    <row r="181" spans="1:3" x14ac:dyDescent="0.5">
      <c r="A181" s="6">
        <v>44557</v>
      </c>
      <c r="B181">
        <v>50640.417969000002</v>
      </c>
      <c r="C181">
        <v>4037.547607</v>
      </c>
    </row>
    <row r="182" spans="1:3" x14ac:dyDescent="0.5">
      <c r="A182" s="6">
        <v>44558</v>
      </c>
      <c r="B182">
        <v>47588.855469000002</v>
      </c>
      <c r="C182">
        <v>3800.8930660000001</v>
      </c>
    </row>
    <row r="183" spans="1:3" x14ac:dyDescent="0.5">
      <c r="A183" s="6">
        <v>44559</v>
      </c>
      <c r="B183">
        <v>46444.710937999997</v>
      </c>
      <c r="C183">
        <v>3628.5317380000001</v>
      </c>
    </row>
    <row r="184" spans="1:3" x14ac:dyDescent="0.5">
      <c r="A184" s="6">
        <v>44560</v>
      </c>
      <c r="B184">
        <v>47178.125</v>
      </c>
      <c r="C184">
        <v>3713.8520509999998</v>
      </c>
    </row>
    <row r="185" spans="1:3" x14ac:dyDescent="0.5">
      <c r="A185" s="6">
        <v>44561</v>
      </c>
      <c r="B185">
        <v>46306.445312999997</v>
      </c>
      <c r="C185">
        <v>3682.6328130000002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workbookViewId="0">
      <selection activeCell="J19" sqref="J19:K19"/>
    </sheetView>
  </sheetViews>
  <sheetFormatPr defaultRowHeight="14.35" x14ac:dyDescent="0.5"/>
  <cols>
    <col min="1" max="1" width="14.8203125" style="8" customWidth="1"/>
    <col min="2" max="2" width="17.46875" style="7" customWidth="1"/>
    <col min="3" max="3" width="17.29296875" style="7" customWidth="1"/>
    <col min="4" max="4" width="17.17578125" style="7" customWidth="1"/>
  </cols>
  <sheetData>
    <row r="1" spans="1:12" s="1" customFormat="1" x14ac:dyDescent="0.5">
      <c r="A1" s="2" t="s">
        <v>16</v>
      </c>
      <c r="B1" s="3" t="s">
        <v>17</v>
      </c>
      <c r="C1" s="4" t="s">
        <v>18</v>
      </c>
      <c r="D1" s="5" t="s">
        <v>19</v>
      </c>
      <c r="E1" s="1" t="s">
        <v>98</v>
      </c>
      <c r="G1" s="1" t="s">
        <v>96</v>
      </c>
    </row>
    <row r="2" spans="1:12" x14ac:dyDescent="0.5">
      <c r="A2" s="6" t="s">
        <v>20</v>
      </c>
      <c r="B2" s="7">
        <v>15254.05</v>
      </c>
      <c r="C2" s="7">
        <v>34022.04</v>
      </c>
      <c r="D2" s="7">
        <v>20659.990000000002</v>
      </c>
      <c r="E2">
        <v>57229.828125</v>
      </c>
      <c r="G2" t="s">
        <v>71</v>
      </c>
    </row>
    <row r="3" spans="1:12" ht="14.7" thickBot="1" x14ac:dyDescent="0.55000000000000004">
      <c r="A3" s="6" t="s">
        <v>21</v>
      </c>
      <c r="B3" s="7">
        <v>15381.32</v>
      </c>
      <c r="C3" s="7">
        <v>34639.79</v>
      </c>
      <c r="D3" s="7">
        <v>20464.599999999999</v>
      </c>
      <c r="E3">
        <v>56477.816405999998</v>
      </c>
    </row>
    <row r="4" spans="1:12" x14ac:dyDescent="0.5">
      <c r="A4" s="6" t="s">
        <v>22</v>
      </c>
      <c r="B4" s="7">
        <v>15085.47</v>
      </c>
      <c r="C4" s="7">
        <v>34580.080000000002</v>
      </c>
      <c r="D4" s="7">
        <v>20762.03</v>
      </c>
      <c r="E4">
        <v>53598.246094000002</v>
      </c>
      <c r="G4" s="14" t="s">
        <v>72</v>
      </c>
      <c r="H4" s="14"/>
    </row>
    <row r="5" spans="1:12" x14ac:dyDescent="0.5">
      <c r="A5" s="6" t="s">
        <v>23</v>
      </c>
      <c r="B5" s="7">
        <v>15225.15</v>
      </c>
      <c r="C5" s="7">
        <v>35227.03</v>
      </c>
      <c r="D5" s="7">
        <v>20633.27</v>
      </c>
      <c r="E5">
        <v>50582.625</v>
      </c>
      <c r="G5" s="11" t="s">
        <v>73</v>
      </c>
      <c r="H5" s="11">
        <v>0.71286083422122315</v>
      </c>
    </row>
    <row r="6" spans="1:12" x14ac:dyDescent="0.5">
      <c r="A6" s="6" t="s">
        <v>24</v>
      </c>
      <c r="B6" s="7">
        <v>15686.92</v>
      </c>
      <c r="C6" s="7">
        <v>35719.43</v>
      </c>
      <c r="D6" s="7">
        <v>20861.099999999999</v>
      </c>
      <c r="E6">
        <v>50700.085937999997</v>
      </c>
      <c r="G6" s="11" t="s">
        <v>74</v>
      </c>
      <c r="H6" s="11">
        <v>0.5081705689665782</v>
      </c>
    </row>
    <row r="7" spans="1:12" x14ac:dyDescent="0.5">
      <c r="A7" s="6" t="s">
        <v>25</v>
      </c>
      <c r="B7" s="7">
        <v>15786.99</v>
      </c>
      <c r="C7" s="7">
        <v>35754.75</v>
      </c>
      <c r="D7" s="7">
        <v>21162.65</v>
      </c>
      <c r="E7">
        <v>50504.796875</v>
      </c>
      <c r="G7" s="11" t="s">
        <v>75</v>
      </c>
      <c r="H7" s="11">
        <v>0.49587483319074266</v>
      </c>
    </row>
    <row r="8" spans="1:12" x14ac:dyDescent="0.5">
      <c r="A8" s="6" t="s">
        <v>26</v>
      </c>
      <c r="B8" s="7">
        <v>15517.37</v>
      </c>
      <c r="C8" s="7">
        <v>35754.69</v>
      </c>
      <c r="D8" s="7">
        <v>21077.35</v>
      </c>
      <c r="E8">
        <v>47672.121094000002</v>
      </c>
      <c r="G8" s="11" t="s">
        <v>76</v>
      </c>
      <c r="H8" s="11">
        <v>205.74738469920996</v>
      </c>
    </row>
    <row r="9" spans="1:12" ht="14.7" thickBot="1" x14ac:dyDescent="0.55000000000000004">
      <c r="A9" s="6" t="s">
        <v>27</v>
      </c>
      <c r="B9" s="7">
        <v>15630.6</v>
      </c>
      <c r="C9" s="7">
        <v>35970.99</v>
      </c>
      <c r="D9" s="7">
        <v>20925.490000000002</v>
      </c>
      <c r="E9">
        <v>47243.304687999997</v>
      </c>
      <c r="G9" s="12" t="s">
        <v>77</v>
      </c>
      <c r="H9" s="12">
        <v>42</v>
      </c>
    </row>
    <row r="10" spans="1:12" x14ac:dyDescent="0.5">
      <c r="A10" s="6" t="s">
        <v>28</v>
      </c>
      <c r="B10" s="7">
        <v>15413.28</v>
      </c>
      <c r="C10" s="7">
        <v>35650.949999999997</v>
      </c>
      <c r="D10" s="7">
        <v>20890.62</v>
      </c>
      <c r="E10">
        <v>46737.480469000002</v>
      </c>
    </row>
    <row r="11" spans="1:12" ht="14.7" thickBot="1" x14ac:dyDescent="0.55000000000000004">
      <c r="A11" s="6" t="s">
        <v>29</v>
      </c>
      <c r="B11" s="7">
        <v>15237.64</v>
      </c>
      <c r="C11" s="7">
        <v>35544.18</v>
      </c>
      <c r="D11" s="7">
        <v>20748.45</v>
      </c>
      <c r="E11">
        <v>46612.632812999997</v>
      </c>
      <c r="G11" t="s">
        <v>78</v>
      </c>
    </row>
    <row r="12" spans="1:12" x14ac:dyDescent="0.5">
      <c r="A12" s="6" t="s">
        <v>30</v>
      </c>
      <c r="B12" s="7">
        <v>15565.58</v>
      </c>
      <c r="C12" s="7">
        <v>35927.43</v>
      </c>
      <c r="D12" s="7">
        <v>20648.57</v>
      </c>
      <c r="E12">
        <v>48896.722655999998</v>
      </c>
      <c r="G12" s="13"/>
      <c r="H12" s="13" t="s">
        <v>83</v>
      </c>
      <c r="I12" s="13" t="s">
        <v>84</v>
      </c>
      <c r="J12" s="13" t="s">
        <v>85</v>
      </c>
      <c r="K12" s="13" t="s">
        <v>86</v>
      </c>
      <c r="L12" s="13" t="s">
        <v>87</v>
      </c>
    </row>
    <row r="13" spans="1:12" x14ac:dyDescent="0.5">
      <c r="A13" s="6" t="s">
        <v>31</v>
      </c>
      <c r="B13" s="7">
        <v>15180.43</v>
      </c>
      <c r="C13" s="7">
        <v>35897.64</v>
      </c>
      <c r="D13" s="7">
        <v>20769.16</v>
      </c>
      <c r="E13">
        <v>47665.425780999998</v>
      </c>
      <c r="G13" s="11" t="s">
        <v>79</v>
      </c>
      <c r="H13" s="11">
        <v>1</v>
      </c>
      <c r="I13" s="11">
        <v>1749539.0240250381</v>
      </c>
      <c r="J13" s="11">
        <v>1749539.0240250381</v>
      </c>
      <c r="K13" s="11">
        <v>41.3290085466273</v>
      </c>
      <c r="L13" s="11">
        <v>1.1802380060726536E-7</v>
      </c>
    </row>
    <row r="14" spans="1:12" x14ac:dyDescent="0.5">
      <c r="A14" s="6" t="s">
        <v>32</v>
      </c>
      <c r="B14" s="7">
        <v>15169.68</v>
      </c>
      <c r="C14" s="7">
        <v>35365.440000000002</v>
      </c>
      <c r="D14" s="7">
        <v>20739.78</v>
      </c>
      <c r="E14">
        <v>46202.144530999998</v>
      </c>
      <c r="G14" s="11" t="s">
        <v>80</v>
      </c>
      <c r="H14" s="11">
        <v>40</v>
      </c>
      <c r="I14" s="11">
        <v>1693279.4524225879</v>
      </c>
      <c r="J14" s="11">
        <v>42331.986310564695</v>
      </c>
      <c r="K14" s="11"/>
      <c r="L14" s="11"/>
    </row>
    <row r="15" spans="1:12" ht="14.7" thickBot="1" x14ac:dyDescent="0.55000000000000004">
      <c r="A15" s="6" t="s">
        <v>33</v>
      </c>
      <c r="B15" s="7">
        <v>14980.94</v>
      </c>
      <c r="C15" s="7">
        <v>34932.160000000003</v>
      </c>
      <c r="D15" s="7">
        <v>20739.189999999999</v>
      </c>
      <c r="E15">
        <v>46880.277344000002</v>
      </c>
      <c r="G15" s="12" t="s">
        <v>81</v>
      </c>
      <c r="H15" s="12">
        <v>41</v>
      </c>
      <c r="I15" s="12">
        <v>3442818.476447626</v>
      </c>
      <c r="J15" s="12"/>
      <c r="K15" s="12"/>
      <c r="L15" s="12"/>
    </row>
    <row r="16" spans="1:12" ht="14.7" thickBot="1" x14ac:dyDescent="0.55000000000000004">
      <c r="A16" s="6" t="s">
        <v>34</v>
      </c>
      <c r="B16" s="7">
        <v>15341.09</v>
      </c>
      <c r="C16" s="7">
        <v>35492.699999999997</v>
      </c>
      <c r="D16" s="7">
        <v>20538.22</v>
      </c>
      <c r="E16">
        <v>48936.613280999998</v>
      </c>
    </row>
    <row r="17" spans="1:15" x14ac:dyDescent="0.5">
      <c r="A17" s="6" t="s">
        <v>35</v>
      </c>
      <c r="B17" s="7">
        <v>15521.89</v>
      </c>
      <c r="C17" s="7">
        <v>35753.89</v>
      </c>
      <c r="D17" s="7">
        <v>20924.87</v>
      </c>
      <c r="E17">
        <v>48628.511719000002</v>
      </c>
      <c r="G17" s="13"/>
      <c r="H17" s="13" t="s">
        <v>88</v>
      </c>
      <c r="I17" s="13" t="s">
        <v>76</v>
      </c>
      <c r="J17" s="13" t="s">
        <v>89</v>
      </c>
      <c r="K17" s="13" t="s">
        <v>90</v>
      </c>
      <c r="L17" s="13" t="s">
        <v>91</v>
      </c>
      <c r="M17" s="13" t="s">
        <v>92</v>
      </c>
      <c r="N17" s="13" t="s">
        <v>93</v>
      </c>
      <c r="O17" s="13" t="s">
        <v>94</v>
      </c>
    </row>
    <row r="18" spans="1:15" x14ac:dyDescent="0.5">
      <c r="A18" s="6" t="s">
        <v>36</v>
      </c>
      <c r="B18" s="7">
        <v>15653.37</v>
      </c>
      <c r="C18" s="7">
        <v>35950.559999999998</v>
      </c>
      <c r="D18" s="7">
        <v>21070.05</v>
      </c>
      <c r="E18">
        <v>50784.539062999997</v>
      </c>
      <c r="G18" s="11" t="s">
        <v>82</v>
      </c>
      <c r="H18" s="11">
        <v>11613.638927031256</v>
      </c>
      <c r="I18" s="11">
        <v>1455.1836487763042</v>
      </c>
      <c r="J18" s="11">
        <v>7.9808750852838539</v>
      </c>
      <c r="K18" s="11">
        <v>8.391533685906272E-10</v>
      </c>
      <c r="L18" s="11">
        <v>8672.6030661133791</v>
      </c>
      <c r="M18" s="11">
        <v>14554.674787949132</v>
      </c>
      <c r="N18" s="11">
        <v>8672.6030661133791</v>
      </c>
      <c r="O18" s="11">
        <v>14554.674787949132</v>
      </c>
    </row>
    <row r="19" spans="1:15" ht="14.7" thickBot="1" x14ac:dyDescent="0.55000000000000004">
      <c r="A19" s="6" t="s">
        <v>37</v>
      </c>
      <c r="B19" s="7">
        <v>15871.26</v>
      </c>
      <c r="C19" s="7">
        <v>36302.379999999997</v>
      </c>
      <c r="D19" s="7">
        <v>21218.93</v>
      </c>
      <c r="E19">
        <v>50640.417969000002</v>
      </c>
      <c r="G19" s="12" t="s">
        <v>95</v>
      </c>
      <c r="H19" s="15">
        <v>0.26306547093708116</v>
      </c>
      <c r="I19" s="12">
        <v>4.0920068716005231E-2</v>
      </c>
      <c r="J19" s="15">
        <v>6.4287641539122662</v>
      </c>
      <c r="K19" s="15">
        <v>1.1802380060726536E-7</v>
      </c>
      <c r="L19" s="12">
        <v>0.18036292708552135</v>
      </c>
      <c r="M19" s="12">
        <v>0.34576801478864094</v>
      </c>
      <c r="N19" s="12">
        <v>0.18036292708552135</v>
      </c>
      <c r="O19" s="12">
        <v>0.34576801478864094</v>
      </c>
    </row>
    <row r="20" spans="1:15" x14ac:dyDescent="0.5">
      <c r="A20" s="6" t="s">
        <v>38</v>
      </c>
      <c r="B20" s="7">
        <v>15781.72</v>
      </c>
      <c r="C20" s="7">
        <v>36398.21</v>
      </c>
      <c r="D20" s="7">
        <v>21229.68</v>
      </c>
      <c r="E20">
        <v>47588.855469000002</v>
      </c>
    </row>
    <row r="21" spans="1:15" x14ac:dyDescent="0.5">
      <c r="A21" s="6" t="s">
        <v>39</v>
      </c>
      <c r="B21" s="7">
        <v>15766.22</v>
      </c>
      <c r="C21" s="7">
        <v>36488.629999999997</v>
      </c>
      <c r="D21" s="7">
        <v>21344.65</v>
      </c>
      <c r="E21">
        <v>46444.710937999997</v>
      </c>
    </row>
    <row r="22" spans="1:15" x14ac:dyDescent="0.5">
      <c r="A22" s="6" t="s">
        <v>40</v>
      </c>
      <c r="B22" s="7">
        <v>15741.56</v>
      </c>
      <c r="C22" s="7">
        <v>36398.080000000002</v>
      </c>
      <c r="D22" s="7">
        <v>21294.639999999999</v>
      </c>
      <c r="E22">
        <v>47178.125</v>
      </c>
      <c r="G22" s="1" t="s">
        <v>97</v>
      </c>
    </row>
    <row r="23" spans="1:15" x14ac:dyDescent="0.5">
      <c r="A23" s="6" t="s">
        <v>41</v>
      </c>
      <c r="B23" s="7">
        <v>15644.97</v>
      </c>
      <c r="C23" s="7">
        <v>36338.300000000003</v>
      </c>
      <c r="D23" s="7">
        <v>21222.84</v>
      </c>
      <c r="E23">
        <v>46306.445312999997</v>
      </c>
      <c r="G23" t="s">
        <v>71</v>
      </c>
    </row>
    <row r="24" spans="1:15" ht="14.7" thickBot="1" x14ac:dyDescent="0.55000000000000004">
      <c r="A24" s="6" t="s">
        <v>42</v>
      </c>
      <c r="B24" s="7">
        <v>15832.8</v>
      </c>
      <c r="C24" s="7">
        <v>36585.06</v>
      </c>
      <c r="D24" s="7">
        <v>21236.52</v>
      </c>
    </row>
    <row r="25" spans="1:15" x14ac:dyDescent="0.5">
      <c r="A25" s="6" t="s">
        <v>43</v>
      </c>
      <c r="B25" s="7">
        <v>15622.72</v>
      </c>
      <c r="C25" s="7">
        <v>36799.65</v>
      </c>
      <c r="D25" s="7">
        <v>21039.66</v>
      </c>
      <c r="G25" s="14" t="s">
        <v>72</v>
      </c>
      <c r="H25" s="14"/>
    </row>
    <row r="26" spans="1:15" x14ac:dyDescent="0.5">
      <c r="A26" s="6" t="s">
        <v>44</v>
      </c>
      <c r="B26" s="7">
        <v>15100.17</v>
      </c>
      <c r="C26" s="7">
        <v>36407.11</v>
      </c>
      <c r="D26" s="7">
        <v>21072.2</v>
      </c>
      <c r="G26" s="11" t="s">
        <v>73</v>
      </c>
      <c r="H26" s="11">
        <v>0.37202998593925674</v>
      </c>
    </row>
    <row r="27" spans="1:15" x14ac:dyDescent="0.5">
      <c r="A27" s="6" t="s">
        <v>45</v>
      </c>
      <c r="B27" s="7">
        <v>15080.86</v>
      </c>
      <c r="C27" s="7">
        <v>36236.47</v>
      </c>
      <c r="D27" s="7">
        <v>21084.45</v>
      </c>
      <c r="G27" s="11" t="s">
        <v>74</v>
      </c>
      <c r="H27" s="11">
        <v>0.13840631043796356</v>
      </c>
    </row>
    <row r="28" spans="1:15" x14ac:dyDescent="0.5">
      <c r="A28" s="6" t="s">
        <v>46</v>
      </c>
      <c r="B28" s="7">
        <v>14935.9</v>
      </c>
      <c r="C28" s="7">
        <v>36231.660000000003</v>
      </c>
      <c r="D28" s="7">
        <v>21072.32</v>
      </c>
      <c r="G28" s="11" t="s">
        <v>75</v>
      </c>
      <c r="H28" s="11">
        <v>0.11686646819891264</v>
      </c>
    </row>
    <row r="29" spans="1:15" x14ac:dyDescent="0.5">
      <c r="A29" s="6" t="s">
        <v>47</v>
      </c>
      <c r="B29" s="7">
        <v>14942.83</v>
      </c>
      <c r="C29" s="7">
        <v>36068.870000000003</v>
      </c>
      <c r="D29" s="7">
        <v>21274.81</v>
      </c>
      <c r="G29" s="11" t="s">
        <v>76</v>
      </c>
      <c r="H29" s="11">
        <v>272.3192370002007</v>
      </c>
    </row>
    <row r="30" spans="1:15" ht="14.7" thickBot="1" x14ac:dyDescent="0.55000000000000004">
      <c r="A30" s="6" t="s">
        <v>48</v>
      </c>
      <c r="B30" s="7">
        <v>15153.45</v>
      </c>
      <c r="C30" s="7">
        <v>36252.019999999997</v>
      </c>
      <c r="D30" s="7">
        <v>21395</v>
      </c>
      <c r="G30" s="12" t="s">
        <v>77</v>
      </c>
      <c r="H30" s="12">
        <v>42</v>
      </c>
    </row>
    <row r="31" spans="1:15" x14ac:dyDescent="0.5">
      <c r="A31" s="6" t="s">
        <v>49</v>
      </c>
      <c r="B31" s="7">
        <v>15188.39</v>
      </c>
      <c r="C31" s="7">
        <v>36290.32</v>
      </c>
      <c r="D31" s="7">
        <v>21292.959999999999</v>
      </c>
    </row>
    <row r="32" spans="1:15" ht="14.7" thickBot="1" x14ac:dyDescent="0.55000000000000004">
      <c r="A32" s="6" t="s">
        <v>50</v>
      </c>
      <c r="B32" s="7">
        <v>14806.81</v>
      </c>
      <c r="C32" s="7">
        <v>36113.620000000003</v>
      </c>
      <c r="D32" s="7">
        <v>21357.56</v>
      </c>
      <c r="G32" t="s">
        <v>78</v>
      </c>
    </row>
    <row r="33" spans="1:15" x14ac:dyDescent="0.5">
      <c r="A33" s="6" t="s">
        <v>51</v>
      </c>
      <c r="B33" s="7">
        <v>14893.75</v>
      </c>
      <c r="C33" s="7">
        <v>35911.81</v>
      </c>
      <c r="D33" s="7">
        <v>21537.45</v>
      </c>
      <c r="G33" s="13"/>
      <c r="H33" s="13" t="s">
        <v>83</v>
      </c>
      <c r="I33" s="13" t="s">
        <v>84</v>
      </c>
      <c r="J33" s="13" t="s">
        <v>85</v>
      </c>
      <c r="K33" s="13" t="s">
        <v>86</v>
      </c>
      <c r="L33" s="13" t="s">
        <v>87</v>
      </c>
    </row>
    <row r="34" spans="1:15" x14ac:dyDescent="0.5">
      <c r="A34" s="6" t="s">
        <v>52</v>
      </c>
      <c r="B34" s="7">
        <v>14506.9</v>
      </c>
      <c r="C34" s="7">
        <v>35368.47</v>
      </c>
      <c r="D34" s="7">
        <v>21274.57</v>
      </c>
      <c r="G34" s="11" t="s">
        <v>79</v>
      </c>
      <c r="H34" s="11">
        <v>1</v>
      </c>
      <c r="I34" s="11">
        <v>476507.8028327669</v>
      </c>
      <c r="J34" s="11">
        <v>476507.8028327669</v>
      </c>
      <c r="K34" s="11">
        <v>6.4255953642519357</v>
      </c>
      <c r="L34" s="11">
        <v>1.5263733170409998E-2</v>
      </c>
    </row>
    <row r="35" spans="1:15" x14ac:dyDescent="0.5">
      <c r="A35" s="6" t="s">
        <v>53</v>
      </c>
      <c r="B35" s="7">
        <v>14340.26</v>
      </c>
      <c r="C35" s="7">
        <v>35028.65</v>
      </c>
      <c r="D35" s="7">
        <v>21205.16</v>
      </c>
      <c r="G35" s="11" t="s">
        <v>80</v>
      </c>
      <c r="H35" s="11">
        <v>40</v>
      </c>
      <c r="I35" s="11">
        <v>2966310.6736148591</v>
      </c>
      <c r="J35" s="11">
        <v>74157.766840371478</v>
      </c>
      <c r="K35" s="11"/>
      <c r="L35" s="11"/>
    </row>
    <row r="36" spans="1:15" ht="14.7" thickBot="1" x14ac:dyDescent="0.55000000000000004">
      <c r="A36" s="6" t="s">
        <v>54</v>
      </c>
      <c r="B36" s="7">
        <v>14154.02</v>
      </c>
      <c r="C36" s="7">
        <v>34715.39</v>
      </c>
      <c r="D36" s="7">
        <v>21058.18</v>
      </c>
      <c r="G36" s="12" t="s">
        <v>81</v>
      </c>
      <c r="H36" s="12">
        <v>41</v>
      </c>
      <c r="I36" s="12">
        <v>3442818.476447626</v>
      </c>
      <c r="J36" s="12"/>
      <c r="K36" s="12"/>
      <c r="L36" s="12"/>
    </row>
    <row r="37" spans="1:15" ht="14.7" thickBot="1" x14ac:dyDescent="0.55000000000000004">
      <c r="A37" s="6" t="s">
        <v>55</v>
      </c>
      <c r="B37" s="7">
        <v>13768.92</v>
      </c>
      <c r="C37" s="7">
        <v>34265.370000000003</v>
      </c>
      <c r="D37" s="7">
        <v>20621.39</v>
      </c>
    </row>
    <row r="38" spans="1:15" x14ac:dyDescent="0.5">
      <c r="A38" s="6" t="s">
        <v>56</v>
      </c>
      <c r="B38" s="7">
        <v>13855.13</v>
      </c>
      <c r="C38" s="7">
        <v>34364.5</v>
      </c>
      <c r="D38" s="7">
        <v>20571.3</v>
      </c>
      <c r="G38" s="13"/>
      <c r="H38" s="13" t="s">
        <v>88</v>
      </c>
      <c r="I38" s="13" t="s">
        <v>76</v>
      </c>
      <c r="J38" s="13" t="s">
        <v>89</v>
      </c>
      <c r="K38" s="13" t="s">
        <v>90</v>
      </c>
      <c r="L38" s="13" t="s">
        <v>91</v>
      </c>
      <c r="M38" s="13" t="s">
        <v>92</v>
      </c>
      <c r="N38" s="13" t="s">
        <v>93</v>
      </c>
      <c r="O38" s="13" t="s">
        <v>94</v>
      </c>
    </row>
    <row r="39" spans="1:15" x14ac:dyDescent="0.5">
      <c r="A39" s="6" t="s">
        <v>57</v>
      </c>
      <c r="B39" s="7">
        <v>13539.29</v>
      </c>
      <c r="C39" s="7">
        <v>34297.730000000003</v>
      </c>
      <c r="D39" s="7">
        <v>20590.98</v>
      </c>
      <c r="G39" s="11" t="s">
        <v>82</v>
      </c>
      <c r="H39" s="11">
        <v>18694.437561254566</v>
      </c>
      <c r="I39" s="11">
        <v>897.28364876485784</v>
      </c>
      <c r="J39" s="11">
        <v>20.834479249664373</v>
      </c>
      <c r="K39" s="11">
        <v>4.3715784874490329E-23</v>
      </c>
      <c r="L39" s="11">
        <v>16880.959660611694</v>
      </c>
      <c r="M39" s="11">
        <v>20507.915461897439</v>
      </c>
      <c r="N39" s="11">
        <v>16880.959660611694</v>
      </c>
      <c r="O39" s="11">
        <v>20507.915461897439</v>
      </c>
    </row>
    <row r="40" spans="1:15" ht="14.7" thickBot="1" x14ac:dyDescent="0.55000000000000004">
      <c r="A40" s="6" t="s">
        <v>58</v>
      </c>
      <c r="B40" s="7">
        <v>13542.12</v>
      </c>
      <c r="C40" s="7">
        <v>34168.089999999997</v>
      </c>
      <c r="D40" s="7">
        <v>20595.89</v>
      </c>
      <c r="G40" s="12" t="s">
        <v>95</v>
      </c>
      <c r="H40" s="15">
        <v>0.1512115152428555</v>
      </c>
      <c r="I40" s="12">
        <v>5.9652435333891606E-2</v>
      </c>
      <c r="J40" s="15">
        <v>2.534875808447413</v>
      </c>
      <c r="K40" s="15">
        <v>1.526373317041009E-2</v>
      </c>
      <c r="L40" s="12">
        <v>3.0649446217690779E-2</v>
      </c>
      <c r="M40" s="12">
        <v>0.27177358426802023</v>
      </c>
      <c r="N40" s="12">
        <v>3.0649446217690779E-2</v>
      </c>
      <c r="O40" s="12">
        <v>0.27177358426802023</v>
      </c>
    </row>
    <row r="41" spans="1:15" x14ac:dyDescent="0.5">
      <c r="A41" s="6" t="s">
        <v>59</v>
      </c>
      <c r="B41" s="7">
        <v>13352.78</v>
      </c>
      <c r="C41" s="7">
        <v>34160.78</v>
      </c>
      <c r="D41" s="7">
        <v>20544.11</v>
      </c>
    </row>
    <row r="42" spans="1:15" x14ac:dyDescent="0.5">
      <c r="A42" s="6" t="s">
        <v>60</v>
      </c>
      <c r="B42" s="7">
        <v>13770.57</v>
      </c>
      <c r="C42" s="7">
        <v>34725.47</v>
      </c>
      <c r="D42" s="7">
        <v>20741.75</v>
      </c>
      <c r="G42" s="1" t="s">
        <v>99</v>
      </c>
    </row>
    <row r="43" spans="1:15" x14ac:dyDescent="0.5">
      <c r="A43" s="6" t="s">
        <v>61</v>
      </c>
      <c r="B43" s="7">
        <v>14239.88</v>
      </c>
      <c r="C43" s="7">
        <v>35131.86</v>
      </c>
      <c r="D43" s="7">
        <v>21098.29</v>
      </c>
      <c r="G43" t="s">
        <v>71</v>
      </c>
    </row>
    <row r="44" spans="1:15" ht="14.7" thickBot="1" x14ac:dyDescent="0.55000000000000004"/>
    <row r="45" spans="1:15" x14ac:dyDescent="0.5">
      <c r="G45" s="14" t="s">
        <v>72</v>
      </c>
      <c r="H45" s="14"/>
    </row>
    <row r="46" spans="1:15" x14ac:dyDescent="0.5">
      <c r="G46" s="11" t="s">
        <v>73</v>
      </c>
      <c r="H46" s="11">
        <v>0.13866588680400446</v>
      </c>
    </row>
    <row r="47" spans="1:15" x14ac:dyDescent="0.5">
      <c r="G47" s="11" t="s">
        <v>74</v>
      </c>
      <c r="H47" s="11">
        <v>1.9228228163140976E-2</v>
      </c>
    </row>
    <row r="48" spans="1:15" x14ac:dyDescent="0.5">
      <c r="G48" s="11" t="s">
        <v>75</v>
      </c>
      <c r="H48" s="11">
        <v>-2.9810360428701978E-2</v>
      </c>
    </row>
    <row r="49" spans="7:15" x14ac:dyDescent="0.5">
      <c r="G49" s="11" t="s">
        <v>76</v>
      </c>
      <c r="H49" s="11">
        <v>3178.0772124394016</v>
      </c>
    </row>
    <row r="50" spans="7:15" ht="14.7" thickBot="1" x14ac:dyDescent="0.55000000000000004">
      <c r="G50" s="12" t="s">
        <v>77</v>
      </c>
      <c r="H50" s="12">
        <v>22</v>
      </c>
    </row>
    <row r="52" spans="7:15" ht="14.7" thickBot="1" x14ac:dyDescent="0.55000000000000004">
      <c r="G52" t="s">
        <v>78</v>
      </c>
    </row>
    <row r="53" spans="7:15" x14ac:dyDescent="0.5">
      <c r="G53" s="13"/>
      <c r="H53" s="13" t="s">
        <v>83</v>
      </c>
      <c r="I53" s="13" t="s">
        <v>84</v>
      </c>
      <c r="J53" s="13" t="s">
        <v>85</v>
      </c>
      <c r="K53" s="13" t="s">
        <v>86</v>
      </c>
      <c r="L53" s="13" t="s">
        <v>87</v>
      </c>
    </row>
    <row r="54" spans="7:15" x14ac:dyDescent="0.5">
      <c r="G54" s="11" t="s">
        <v>79</v>
      </c>
      <c r="H54" s="11">
        <v>1</v>
      </c>
      <c r="I54" s="11">
        <v>3960319.2201858163</v>
      </c>
      <c r="J54" s="11">
        <v>3960319.2201858163</v>
      </c>
      <c r="K54" s="11">
        <v>0.3921040289960423</v>
      </c>
      <c r="L54" s="11">
        <v>0.53827720509485333</v>
      </c>
    </row>
    <row r="55" spans="7:15" x14ac:dyDescent="0.5">
      <c r="G55" s="11" t="s">
        <v>80</v>
      </c>
      <c r="H55" s="11">
        <v>20</v>
      </c>
      <c r="I55" s="11">
        <v>202003495.36453196</v>
      </c>
      <c r="J55" s="11">
        <v>10100174.768226597</v>
      </c>
      <c r="K55" s="11"/>
      <c r="L55" s="11"/>
    </row>
    <row r="56" spans="7:15" ht="14.7" thickBot="1" x14ac:dyDescent="0.55000000000000004">
      <c r="G56" s="12" t="s">
        <v>81</v>
      </c>
      <c r="H56" s="12">
        <v>21</v>
      </c>
      <c r="I56" s="12">
        <v>205963814.58471778</v>
      </c>
      <c r="J56" s="12"/>
      <c r="K56" s="12"/>
      <c r="L56" s="12"/>
    </row>
    <row r="57" spans="7:15" ht="14.7" thickBot="1" x14ac:dyDescent="0.55000000000000004"/>
    <row r="58" spans="7:15" x14ac:dyDescent="0.5">
      <c r="G58" s="13"/>
      <c r="H58" s="13" t="s">
        <v>88</v>
      </c>
      <c r="I58" s="13" t="s">
        <v>76</v>
      </c>
      <c r="J58" s="13" t="s">
        <v>89</v>
      </c>
      <c r="K58" s="13" t="s">
        <v>90</v>
      </c>
      <c r="L58" s="13" t="s">
        <v>91</v>
      </c>
      <c r="M58" s="13" t="s">
        <v>92</v>
      </c>
      <c r="N58" s="13" t="s">
        <v>93</v>
      </c>
      <c r="O58" s="13" t="s">
        <v>94</v>
      </c>
    </row>
    <row r="59" spans="7:15" x14ac:dyDescent="0.5">
      <c r="G59" s="11" t="s">
        <v>82</v>
      </c>
      <c r="H59" s="11">
        <v>75090.911639071477</v>
      </c>
      <c r="I59" s="11">
        <v>41272.117746258868</v>
      </c>
      <c r="J59" s="11">
        <v>1.8194101911787197</v>
      </c>
      <c r="K59" s="11">
        <v>8.385281316298536E-2</v>
      </c>
      <c r="L59" s="11">
        <v>-11001.217370877348</v>
      </c>
      <c r="M59" s="11">
        <v>161183.04064902029</v>
      </c>
      <c r="N59" s="11">
        <v>-11001.217370877348</v>
      </c>
      <c r="O59" s="11">
        <v>161183.04064902029</v>
      </c>
    </row>
    <row r="60" spans="7:15" ht="14.7" thickBot="1" x14ac:dyDescent="0.55000000000000004">
      <c r="G60" s="12" t="s">
        <v>95</v>
      </c>
      <c r="H60" s="15">
        <v>-1.669875761317636</v>
      </c>
      <c r="I60" s="12">
        <v>2.6667573972297363</v>
      </c>
      <c r="J60" s="15">
        <v>-0.62618210529848928</v>
      </c>
      <c r="K60" s="15">
        <v>0.53827720509485033</v>
      </c>
      <c r="L60" s="12">
        <v>-7.2326342146647216</v>
      </c>
      <c r="M60" s="12">
        <v>3.8928826920294499</v>
      </c>
      <c r="N60" s="12">
        <v>-7.2326342146647216</v>
      </c>
      <c r="O60" s="12">
        <v>3.8928826920294499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Commute time</vt:lpstr>
      <vt:lpstr>University students</vt:lpstr>
      <vt:lpstr>GDP and emissions Canada</vt:lpstr>
      <vt:lpstr>Cryptocurrencies</vt:lpstr>
      <vt:lpstr>Stock Market Indices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Sumon Majumdar</dc:creator>
  <cp:lastModifiedBy>Sumon</cp:lastModifiedBy>
  <dcterms:created xsi:type="dcterms:W3CDTF">2022-01-31T19:12:27Z</dcterms:created>
  <dcterms:modified xsi:type="dcterms:W3CDTF">2022-02-24T22:53:44Z</dcterms:modified>
</cp:coreProperties>
</file>