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S3/Slides/"/>
    </mc:Choice>
  </mc:AlternateContent>
  <xr:revisionPtr revIDLastSave="442" documentId="8_{FC7428B5-2FDC-408D-BD80-C548AD7BA83B}" xr6:coauthVersionLast="47" xr6:coauthVersionMax="47" xr10:uidLastSave="{EDEF4AE3-A70A-4CF7-9A3C-8CE9D8414AFD}"/>
  <bookViews>
    <workbookView xWindow="-28920" yWindow="-120" windowWidth="29040" windowHeight="16440" xr2:uid="{BDF399D9-0E30-4456-B972-F487BEBA6DCD}"/>
  </bookViews>
  <sheets>
    <sheet name="Questions" sheetId="3" r:id="rId1"/>
    <sheet name="education" sheetId="2" r:id="rId2"/>
    <sheet name="crime_reg" sheetId="5" r:id="rId3"/>
    <sheet name="crime" sheetId="1" r:id="rId4"/>
    <sheet name="goals" sheetId="4" r:id="rId5"/>
    <sheet name="Sheet2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6" l="1"/>
  <c r="G3" i="6"/>
  <c r="F5" i="6"/>
  <c r="F3" i="6"/>
  <c r="F2" i="6"/>
  <c r="F5" i="4"/>
  <c r="F2" i="4"/>
  <c r="F3" i="4"/>
  <c r="I7" i="6" l="1"/>
  <c r="J7" i="6" s="1"/>
  <c r="K4" i="6"/>
  <c r="L4" i="6" s="1"/>
  <c r="K6" i="6"/>
  <c r="L6" i="6" s="1"/>
  <c r="I30" i="6"/>
  <c r="J30" i="6" s="1"/>
  <c r="I26" i="6"/>
  <c r="J26" i="6" s="1"/>
  <c r="I22" i="6"/>
  <c r="J22" i="6" s="1"/>
  <c r="I18" i="6"/>
  <c r="J18" i="6" s="1"/>
  <c r="I14" i="6"/>
  <c r="J14" i="6" s="1"/>
  <c r="I10" i="6"/>
  <c r="J10" i="6" s="1"/>
  <c r="I6" i="6"/>
  <c r="J6" i="6" s="1"/>
  <c r="I3" i="6"/>
  <c r="J3" i="6" s="1"/>
  <c r="K29" i="6"/>
  <c r="L29" i="6" s="1"/>
  <c r="K25" i="6"/>
  <c r="L25" i="6" s="1"/>
  <c r="K21" i="6"/>
  <c r="L21" i="6" s="1"/>
  <c r="K17" i="6"/>
  <c r="L17" i="6" s="1"/>
  <c r="K13" i="6"/>
  <c r="L13" i="6" s="1"/>
  <c r="K9" i="6"/>
  <c r="L9" i="6" s="1"/>
  <c r="K5" i="6"/>
  <c r="L5" i="6" s="1"/>
  <c r="K3" i="6"/>
  <c r="L3" i="6" s="1"/>
  <c r="I29" i="6"/>
  <c r="J29" i="6" s="1"/>
  <c r="I25" i="6"/>
  <c r="J25" i="6" s="1"/>
  <c r="I21" i="6"/>
  <c r="J21" i="6" s="1"/>
  <c r="I17" i="6"/>
  <c r="J17" i="6" s="1"/>
  <c r="I13" i="6"/>
  <c r="J13" i="6" s="1"/>
  <c r="I9" i="6"/>
  <c r="J9" i="6" s="1"/>
  <c r="I5" i="6"/>
  <c r="J5" i="6" s="1"/>
  <c r="K16" i="6"/>
  <c r="L16" i="6" s="1"/>
  <c r="K8" i="6"/>
  <c r="L8" i="6" s="1"/>
  <c r="I32" i="6"/>
  <c r="J32" i="6" s="1"/>
  <c r="I28" i="6"/>
  <c r="J28" i="6" s="1"/>
  <c r="I24" i="6"/>
  <c r="J24" i="6" s="1"/>
  <c r="I20" i="6"/>
  <c r="J20" i="6" s="1"/>
  <c r="I16" i="6"/>
  <c r="J16" i="6" s="1"/>
  <c r="I12" i="6"/>
  <c r="J12" i="6" s="1"/>
  <c r="I8" i="6"/>
  <c r="J8" i="6" s="1"/>
  <c r="I4" i="6"/>
  <c r="J4" i="6" s="1"/>
  <c r="K28" i="6"/>
  <c r="L28" i="6" s="1"/>
  <c r="K12" i="6"/>
  <c r="L12" i="6" s="1"/>
  <c r="K31" i="6"/>
  <c r="L31" i="6" s="1"/>
  <c r="K27" i="6"/>
  <c r="L27" i="6" s="1"/>
  <c r="K23" i="6"/>
  <c r="L23" i="6" s="1"/>
  <c r="K19" i="6"/>
  <c r="L19" i="6" s="1"/>
  <c r="K15" i="6"/>
  <c r="L15" i="6" s="1"/>
  <c r="K11" i="6"/>
  <c r="L11" i="6" s="1"/>
  <c r="K7" i="6"/>
  <c r="L7" i="6" s="1"/>
  <c r="K32" i="6"/>
  <c r="L32" i="6" s="1"/>
  <c r="K20" i="6"/>
  <c r="L20" i="6" s="1"/>
  <c r="I31" i="6"/>
  <c r="J31" i="6" s="1"/>
  <c r="I27" i="6"/>
  <c r="J27" i="6" s="1"/>
  <c r="I23" i="6"/>
  <c r="J23" i="6" s="1"/>
  <c r="I19" i="6"/>
  <c r="J19" i="6" s="1"/>
  <c r="I15" i="6"/>
  <c r="J15" i="6" s="1"/>
  <c r="I11" i="6"/>
  <c r="J11" i="6" s="1"/>
  <c r="K24" i="6"/>
  <c r="L24" i="6" s="1"/>
  <c r="K30" i="6"/>
  <c r="L30" i="6" s="1"/>
  <c r="K26" i="6"/>
  <c r="L26" i="6" s="1"/>
  <c r="K22" i="6"/>
  <c r="L22" i="6" s="1"/>
  <c r="K18" i="6"/>
  <c r="L18" i="6" s="1"/>
  <c r="K14" i="6"/>
  <c r="L14" i="6" s="1"/>
  <c r="K10" i="6"/>
  <c r="L10" i="6" s="1"/>
  <c r="N10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3" i="2"/>
  <c r="I3" i="2"/>
  <c r="J3" i="2" s="1"/>
  <c r="H10" i="1"/>
  <c r="G10" i="1"/>
  <c r="G9" i="1"/>
  <c r="H5" i="1"/>
  <c r="G5" i="1"/>
  <c r="G4" i="1"/>
  <c r="F105" i="2"/>
  <c r="F107" i="2" s="1"/>
  <c r="F108" i="2" s="1"/>
  <c r="F34" i="2"/>
  <c r="F42" i="2"/>
  <c r="F98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3" i="2"/>
  <c r="D4" i="2"/>
  <c r="D5" i="2"/>
  <c r="F5" i="2" s="1"/>
  <c r="D6" i="2"/>
  <c r="F6" i="2" s="1"/>
  <c r="D7" i="2"/>
  <c r="F7" i="2" s="1"/>
  <c r="D8" i="2"/>
  <c r="F8" i="2" s="1"/>
  <c r="D9" i="2"/>
  <c r="F9" i="2" s="1"/>
  <c r="D10" i="2"/>
  <c r="F10" i="2" s="1"/>
  <c r="D11" i="2"/>
  <c r="D12" i="2"/>
  <c r="D13" i="2"/>
  <c r="F13" i="2" s="1"/>
  <c r="D14" i="2"/>
  <c r="F14" i="2" s="1"/>
  <c r="D15" i="2"/>
  <c r="F15" i="2" s="1"/>
  <c r="D16" i="2"/>
  <c r="F16" i="2" s="1"/>
  <c r="D17" i="2"/>
  <c r="F17" i="2" s="1"/>
  <c r="D18" i="2"/>
  <c r="F18" i="2" s="1"/>
  <c r="D19" i="2"/>
  <c r="D20" i="2"/>
  <c r="D21" i="2"/>
  <c r="F21" i="2" s="1"/>
  <c r="D22" i="2"/>
  <c r="F22" i="2" s="1"/>
  <c r="D23" i="2"/>
  <c r="F23" i="2" s="1"/>
  <c r="D24" i="2"/>
  <c r="F24" i="2" s="1"/>
  <c r="D25" i="2"/>
  <c r="F25" i="2" s="1"/>
  <c r="D26" i="2"/>
  <c r="F26" i="2" s="1"/>
  <c r="D27" i="2"/>
  <c r="D28" i="2"/>
  <c r="D29" i="2"/>
  <c r="F29" i="2" s="1"/>
  <c r="D30" i="2"/>
  <c r="F30" i="2" s="1"/>
  <c r="D31" i="2"/>
  <c r="F31" i="2" s="1"/>
  <c r="D32" i="2"/>
  <c r="F32" i="2" s="1"/>
  <c r="D33" i="2"/>
  <c r="F33" i="2" s="1"/>
  <c r="D34" i="2"/>
  <c r="D35" i="2"/>
  <c r="D36" i="2"/>
  <c r="D37" i="2"/>
  <c r="F37" i="2" s="1"/>
  <c r="D38" i="2"/>
  <c r="F38" i="2" s="1"/>
  <c r="D39" i="2"/>
  <c r="F39" i="2" s="1"/>
  <c r="D40" i="2"/>
  <c r="F40" i="2" s="1"/>
  <c r="D41" i="2"/>
  <c r="F41" i="2" s="1"/>
  <c r="D42" i="2"/>
  <c r="D43" i="2"/>
  <c r="D44" i="2"/>
  <c r="D45" i="2"/>
  <c r="F45" i="2" s="1"/>
  <c r="D46" i="2"/>
  <c r="F46" i="2" s="1"/>
  <c r="D47" i="2"/>
  <c r="F47" i="2" s="1"/>
  <c r="D48" i="2"/>
  <c r="F48" i="2" s="1"/>
  <c r="D49" i="2"/>
  <c r="F49" i="2" s="1"/>
  <c r="D50" i="2"/>
  <c r="F50" i="2" s="1"/>
  <c r="D51" i="2"/>
  <c r="D52" i="2"/>
  <c r="D53" i="2"/>
  <c r="F53" i="2" s="1"/>
  <c r="D54" i="2"/>
  <c r="F54" i="2" s="1"/>
  <c r="D55" i="2"/>
  <c r="F55" i="2" s="1"/>
  <c r="D56" i="2"/>
  <c r="F56" i="2" s="1"/>
  <c r="D57" i="2"/>
  <c r="F57" i="2" s="1"/>
  <c r="D58" i="2"/>
  <c r="F58" i="2" s="1"/>
  <c r="D59" i="2"/>
  <c r="D60" i="2"/>
  <c r="D61" i="2"/>
  <c r="F61" i="2" s="1"/>
  <c r="D62" i="2"/>
  <c r="F62" i="2" s="1"/>
  <c r="D63" i="2"/>
  <c r="F63" i="2" s="1"/>
  <c r="D64" i="2"/>
  <c r="F64" i="2" s="1"/>
  <c r="D65" i="2"/>
  <c r="F65" i="2" s="1"/>
  <c r="D66" i="2"/>
  <c r="F66" i="2" s="1"/>
  <c r="D67" i="2"/>
  <c r="D68" i="2"/>
  <c r="D69" i="2"/>
  <c r="F69" i="2" s="1"/>
  <c r="D70" i="2"/>
  <c r="F70" i="2" s="1"/>
  <c r="D71" i="2"/>
  <c r="F71" i="2" s="1"/>
  <c r="D72" i="2"/>
  <c r="F72" i="2" s="1"/>
  <c r="D73" i="2"/>
  <c r="F73" i="2" s="1"/>
  <c r="D74" i="2"/>
  <c r="F74" i="2" s="1"/>
  <c r="D75" i="2"/>
  <c r="D76" i="2"/>
  <c r="D77" i="2"/>
  <c r="F77" i="2" s="1"/>
  <c r="D78" i="2"/>
  <c r="F78" i="2" s="1"/>
  <c r="D79" i="2"/>
  <c r="F79" i="2" s="1"/>
  <c r="D80" i="2"/>
  <c r="F80" i="2" s="1"/>
  <c r="D81" i="2"/>
  <c r="F81" i="2" s="1"/>
  <c r="D82" i="2"/>
  <c r="F82" i="2" s="1"/>
  <c r="D83" i="2"/>
  <c r="D84" i="2"/>
  <c r="D85" i="2"/>
  <c r="F85" i="2" s="1"/>
  <c r="D86" i="2"/>
  <c r="F86" i="2" s="1"/>
  <c r="D87" i="2"/>
  <c r="F87" i="2" s="1"/>
  <c r="D88" i="2"/>
  <c r="F88" i="2" s="1"/>
  <c r="D89" i="2"/>
  <c r="F89" i="2" s="1"/>
  <c r="D90" i="2"/>
  <c r="F90" i="2" s="1"/>
  <c r="D91" i="2"/>
  <c r="D92" i="2"/>
  <c r="D93" i="2"/>
  <c r="F93" i="2" s="1"/>
  <c r="D94" i="2"/>
  <c r="F94" i="2" s="1"/>
  <c r="D95" i="2"/>
  <c r="F95" i="2" s="1"/>
  <c r="D96" i="2"/>
  <c r="F96" i="2" s="1"/>
  <c r="D97" i="2"/>
  <c r="F97" i="2" s="1"/>
  <c r="D98" i="2"/>
  <c r="D99" i="2"/>
  <c r="D100" i="2"/>
  <c r="D101" i="2"/>
  <c r="F101" i="2" s="1"/>
  <c r="D102" i="2"/>
  <c r="F102" i="2" s="1"/>
  <c r="D3" i="2"/>
  <c r="F3" i="2" s="1"/>
  <c r="M11" i="2" l="1"/>
  <c r="M19" i="2"/>
  <c r="M27" i="2"/>
  <c r="M35" i="2"/>
  <c r="M43" i="2"/>
  <c r="M51" i="2"/>
  <c r="M59" i="2"/>
  <c r="M67" i="2"/>
  <c r="M75" i="2"/>
  <c r="M83" i="2"/>
  <c r="M91" i="2"/>
  <c r="M99" i="2"/>
  <c r="M8" i="2"/>
  <c r="M16" i="2"/>
  <c r="M64" i="2"/>
  <c r="M80" i="2"/>
  <c r="M5" i="2"/>
  <c r="M12" i="2"/>
  <c r="M20" i="2"/>
  <c r="M28" i="2"/>
  <c r="M36" i="2"/>
  <c r="M44" i="2"/>
  <c r="M52" i="2"/>
  <c r="M60" i="2"/>
  <c r="M68" i="2"/>
  <c r="M76" i="2"/>
  <c r="M84" i="2"/>
  <c r="M92" i="2"/>
  <c r="M100" i="2"/>
  <c r="M9" i="2"/>
  <c r="M40" i="2"/>
  <c r="M13" i="2"/>
  <c r="M21" i="2"/>
  <c r="M29" i="2"/>
  <c r="M37" i="2"/>
  <c r="M45" i="2"/>
  <c r="M53" i="2"/>
  <c r="M61" i="2"/>
  <c r="M69" i="2"/>
  <c r="M77" i="2"/>
  <c r="M85" i="2"/>
  <c r="M93" i="2"/>
  <c r="M101" i="2"/>
  <c r="M10" i="2"/>
  <c r="M48" i="2"/>
  <c r="M14" i="2"/>
  <c r="M22" i="2"/>
  <c r="M30" i="2"/>
  <c r="M38" i="2"/>
  <c r="M46" i="2"/>
  <c r="M54" i="2"/>
  <c r="M62" i="2"/>
  <c r="M70" i="2"/>
  <c r="M78" i="2"/>
  <c r="M86" i="2"/>
  <c r="M94" i="2"/>
  <c r="M102" i="2"/>
  <c r="M3" i="2"/>
  <c r="M15" i="2"/>
  <c r="M23" i="2"/>
  <c r="M31" i="2"/>
  <c r="M39" i="2"/>
  <c r="M47" i="2"/>
  <c r="M55" i="2"/>
  <c r="M63" i="2"/>
  <c r="M71" i="2"/>
  <c r="M79" i="2"/>
  <c r="M87" i="2"/>
  <c r="M95" i="2"/>
  <c r="M4" i="2"/>
  <c r="M24" i="2"/>
  <c r="M56" i="2"/>
  <c r="M72" i="2"/>
  <c r="M96" i="2"/>
  <c r="M17" i="2"/>
  <c r="M25" i="2"/>
  <c r="M33" i="2"/>
  <c r="M41" i="2"/>
  <c r="M49" i="2"/>
  <c r="M57" i="2"/>
  <c r="M65" i="2"/>
  <c r="M73" i="2"/>
  <c r="M81" i="2"/>
  <c r="M89" i="2"/>
  <c r="M97" i="2"/>
  <c r="M6" i="2"/>
  <c r="M32" i="2"/>
  <c r="M18" i="2"/>
  <c r="M26" i="2"/>
  <c r="M34" i="2"/>
  <c r="M42" i="2"/>
  <c r="M50" i="2"/>
  <c r="M58" i="2"/>
  <c r="M66" i="2"/>
  <c r="M74" i="2"/>
  <c r="M82" i="2"/>
  <c r="M90" i="2"/>
  <c r="M98" i="2"/>
  <c r="M7" i="2"/>
  <c r="M88" i="2"/>
  <c r="E103" i="2"/>
  <c r="F100" i="2"/>
  <c r="F92" i="2"/>
  <c r="F84" i="2"/>
  <c r="F76" i="2"/>
  <c r="F68" i="2"/>
  <c r="F60" i="2"/>
  <c r="F52" i="2"/>
  <c r="F44" i="2"/>
  <c r="F36" i="2"/>
  <c r="F28" i="2"/>
  <c r="F20" i="2"/>
  <c r="F12" i="2"/>
  <c r="F4" i="2"/>
  <c r="F99" i="2"/>
  <c r="F91" i="2"/>
  <c r="F83" i="2"/>
  <c r="F75" i="2"/>
  <c r="F67" i="2"/>
  <c r="F59" i="2"/>
  <c r="F51" i="2"/>
  <c r="F43" i="2"/>
  <c r="F35" i="2"/>
  <c r="F27" i="2"/>
  <c r="F19" i="2"/>
  <c r="F11" i="2"/>
  <c r="F103" i="2" s="1"/>
  <c r="F104" i="2" s="1"/>
  <c r="D103" i="2"/>
  <c r="D104" i="2" s="1"/>
</calcChain>
</file>

<file path=xl/sharedStrings.xml><?xml version="1.0" encoding="utf-8"?>
<sst xmlns="http://schemas.openxmlformats.org/spreadsheetml/2006/main" count="114" uniqueCount="65">
  <si>
    <t>temp</t>
  </si>
  <si>
    <t>icecream</t>
  </si>
  <si>
    <t>crime</t>
  </si>
  <si>
    <t>education</t>
  </si>
  <si>
    <t>income</t>
  </si>
  <si>
    <t>Questions</t>
  </si>
  <si>
    <t>shots</t>
  </si>
  <si>
    <t>goals</t>
  </si>
  <si>
    <t>Sheet</t>
  </si>
  <si>
    <t>Interpret your results from Question 1</t>
  </si>
  <si>
    <t>Create a correlation matrix of crimes, icecream, and temperature</t>
  </si>
  <si>
    <t>Years of education and income in CDN dollars</t>
  </si>
  <si>
    <t>Shots on net, Goals scored, and Goals Scored with Outliers</t>
  </si>
  <si>
    <t>Is anything unusual about your results in question 3?</t>
  </si>
  <si>
    <t>Using shots and goals, calculate the correlation and correlation of determination</t>
  </si>
  <si>
    <t>goals_true</t>
  </si>
  <si>
    <t>Using shots and goals_true, calculate the correlation and correlation of determination</t>
  </si>
  <si>
    <t>Compare the correlation and correlation of determination in questions 5 and 7 and explain.</t>
  </si>
  <si>
    <t>Perform a linear regression of income on education. Identify the beta coefficients, correlation, and correlation of determination.</t>
  </si>
  <si>
    <t>Create a scatterplot of the residuals against predicted income. Discuss your result.</t>
  </si>
  <si>
    <t>Perform a linear regression of goals_true on shots. Identify the correlation of determination.</t>
  </si>
  <si>
    <t>Perform a linear regression of goals on shots. Identify the correlation of determination.</t>
  </si>
  <si>
    <t>Create a scatterplot of the residuals against predicted goals. Discuss your result.</t>
  </si>
  <si>
    <t>Calculate the covariance and correlation and correlation of determination between education and income</t>
  </si>
  <si>
    <t>Create a scatterplot of shots and goals. Are the conditions for the correlation coefficient to be accurate satisfied?</t>
  </si>
  <si>
    <t>Perform a linear regression of crime on temperature using Excel's Analysis Toolpak and interpret your results</t>
  </si>
  <si>
    <t xml:space="preserve">Education - Deviations </t>
  </si>
  <si>
    <t>Income - Deviations</t>
  </si>
  <si>
    <t>machine zero</t>
  </si>
  <si>
    <t>Observations</t>
  </si>
  <si>
    <t>Sample Covar=</t>
  </si>
  <si>
    <t>Corr = Cov / s_x s_y</t>
  </si>
  <si>
    <t>Q1 Ans</t>
  </si>
  <si>
    <t>r^2</t>
  </si>
  <si>
    <t>Question2</t>
  </si>
  <si>
    <t>There is a moderately strong correlation between education and income</t>
  </si>
  <si>
    <t>35% of the variation in income is explained by the variation in education.</t>
  </si>
  <si>
    <t>Daily temperature highs, quantity of ice cream sold, and crimes committed</t>
  </si>
  <si>
    <t>Q3</t>
  </si>
  <si>
    <t>Q4</t>
  </si>
  <si>
    <t>Correlation of Determination</t>
  </si>
  <si>
    <t>Both crime and icecream are caused/encouraged by warmer temperatures</t>
  </si>
  <si>
    <t>Both are related to the same underlying phenomenon.</t>
  </si>
  <si>
    <t>So we see that these two otherwise unrelated human decisions/behaviours are correlated.</t>
  </si>
  <si>
    <t>Correlation is not causation.</t>
  </si>
  <si>
    <t>Correlation</t>
  </si>
  <si>
    <t>Covar Calculation</t>
  </si>
  <si>
    <t>b1</t>
  </si>
  <si>
    <t>b0</t>
  </si>
  <si>
    <t>yhat</t>
  </si>
  <si>
    <t>Residuals</t>
  </si>
  <si>
    <t>SUMMARY OUTPUT</t>
  </si>
  <si>
    <t>Regression Statistics</t>
  </si>
  <si>
    <t>Multiple R</t>
  </si>
  <si>
    <t>R Square</t>
  </si>
  <si>
    <t>Intercept</t>
  </si>
  <si>
    <t>Coefficients</t>
  </si>
  <si>
    <t>X Variable 1</t>
  </si>
  <si>
    <t>RESIDUAL OUTPUT</t>
  </si>
  <si>
    <t>Observation</t>
  </si>
  <si>
    <t>Predicted Y</t>
  </si>
  <si>
    <t>r</t>
  </si>
  <si>
    <t>yhat2</t>
  </si>
  <si>
    <t>Res1</t>
  </si>
  <si>
    <t>Res2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</si>
</sst>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&quot;$&quot;#,##0"/>
    <numFmt numFmtId="166" formatCode="0.0"/>
  </numFmts>
  <fonts count="5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0" fillId="0" borderId="0" xfId="0" applyFont="1"/>
    <xf numFmtId="164" fontId="0" fillId="0" borderId="0" xfId="0" applyNumberFormat="1"/>
    <xf numFmtId="164" fontId="1" fillId="0" borderId="0" xfId="0" applyNumberFormat="1" applyFont="1"/>
    <xf numFmtId="2" fontId="0" fillId="0" borderId="0" xfId="0" applyNumberFormat="1"/>
    <xf numFmtId="164" fontId="0" fillId="0" borderId="0" xfId="0" applyNumberFormat="1" applyAlignment="1">
      <alignment horizontal="right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6" xfId="0" applyFont="1" applyBorder="1"/>
    <xf numFmtId="2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165" fontId="0" fillId="0" borderId="0" xfId="0" applyNumberFormat="1"/>
    <xf numFmtId="165" fontId="1" fillId="0" borderId="0" xfId="0" applyNumberFormat="1" applyFont="1"/>
    <xf numFmtId="0" fontId="0" fillId="0" borderId="0" xfId="0" applyFill="1" applyBorder="1" applyAlignment="1"/>
    <xf numFmtId="0" fontId="0" fillId="0" borderId="7" xfId="0" applyFill="1" applyBorder="1" applyAlignment="1"/>
    <xf numFmtId="0" fontId="4" fillId="0" borderId="9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Continuous"/>
    </xf>
    <xf numFmtId="2" fontId="0" fillId="0" borderId="0" xfId="0" applyNumberFormat="1" applyFon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education!$L$1:$L$2</c:f>
              <c:strCache>
                <c:ptCount val="2"/>
                <c:pt idx="0">
                  <c:v>Years of education and income in CDN dollars</c:v>
                </c:pt>
                <c:pt idx="1">
                  <c:v>income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50800" cap="rnd">
                <a:solidFill>
                  <a:schemeClr val="accent6">
                    <a:lumMod val="60000"/>
                    <a:lumOff val="40000"/>
                  </a:schemeClr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2243334163511575"/>
                  <c:y val="-0.1122205185698780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education!$K$3:$K$111</c:f>
              <c:numCache>
                <c:formatCode>General</c:formatCode>
                <c:ptCount val="109"/>
                <c:pt idx="0">
                  <c:v>12</c:v>
                </c:pt>
                <c:pt idx="1">
                  <c:v>13</c:v>
                </c:pt>
                <c:pt idx="2">
                  <c:v>18</c:v>
                </c:pt>
                <c:pt idx="3">
                  <c:v>20</c:v>
                </c:pt>
                <c:pt idx="4">
                  <c:v>14</c:v>
                </c:pt>
                <c:pt idx="5">
                  <c:v>13</c:v>
                </c:pt>
                <c:pt idx="6">
                  <c:v>17</c:v>
                </c:pt>
                <c:pt idx="7">
                  <c:v>22</c:v>
                </c:pt>
                <c:pt idx="8">
                  <c:v>12</c:v>
                </c:pt>
                <c:pt idx="9">
                  <c:v>15</c:v>
                </c:pt>
                <c:pt idx="10">
                  <c:v>20</c:v>
                </c:pt>
                <c:pt idx="11">
                  <c:v>13</c:v>
                </c:pt>
                <c:pt idx="12">
                  <c:v>12</c:v>
                </c:pt>
                <c:pt idx="13">
                  <c:v>19</c:v>
                </c:pt>
                <c:pt idx="14">
                  <c:v>22</c:v>
                </c:pt>
                <c:pt idx="15">
                  <c:v>17</c:v>
                </c:pt>
                <c:pt idx="16">
                  <c:v>16</c:v>
                </c:pt>
                <c:pt idx="17">
                  <c:v>12</c:v>
                </c:pt>
                <c:pt idx="18">
                  <c:v>17</c:v>
                </c:pt>
                <c:pt idx="19">
                  <c:v>18</c:v>
                </c:pt>
                <c:pt idx="20">
                  <c:v>15</c:v>
                </c:pt>
                <c:pt idx="21">
                  <c:v>16</c:v>
                </c:pt>
                <c:pt idx="22">
                  <c:v>18</c:v>
                </c:pt>
                <c:pt idx="23">
                  <c:v>13</c:v>
                </c:pt>
                <c:pt idx="24">
                  <c:v>20</c:v>
                </c:pt>
                <c:pt idx="25">
                  <c:v>15</c:v>
                </c:pt>
                <c:pt idx="26">
                  <c:v>15</c:v>
                </c:pt>
                <c:pt idx="27">
                  <c:v>18</c:v>
                </c:pt>
                <c:pt idx="28">
                  <c:v>15</c:v>
                </c:pt>
                <c:pt idx="29">
                  <c:v>17</c:v>
                </c:pt>
                <c:pt idx="30">
                  <c:v>19</c:v>
                </c:pt>
                <c:pt idx="31">
                  <c:v>14</c:v>
                </c:pt>
                <c:pt idx="32">
                  <c:v>12</c:v>
                </c:pt>
                <c:pt idx="33">
                  <c:v>22</c:v>
                </c:pt>
                <c:pt idx="34">
                  <c:v>22</c:v>
                </c:pt>
                <c:pt idx="35">
                  <c:v>19</c:v>
                </c:pt>
                <c:pt idx="36">
                  <c:v>21</c:v>
                </c:pt>
                <c:pt idx="37">
                  <c:v>14</c:v>
                </c:pt>
                <c:pt idx="38">
                  <c:v>17</c:v>
                </c:pt>
                <c:pt idx="39">
                  <c:v>21</c:v>
                </c:pt>
                <c:pt idx="40">
                  <c:v>19</c:v>
                </c:pt>
                <c:pt idx="41">
                  <c:v>22</c:v>
                </c:pt>
                <c:pt idx="42">
                  <c:v>13</c:v>
                </c:pt>
                <c:pt idx="43">
                  <c:v>21</c:v>
                </c:pt>
                <c:pt idx="44">
                  <c:v>12</c:v>
                </c:pt>
                <c:pt idx="45">
                  <c:v>20</c:v>
                </c:pt>
                <c:pt idx="46">
                  <c:v>17</c:v>
                </c:pt>
                <c:pt idx="47">
                  <c:v>14</c:v>
                </c:pt>
                <c:pt idx="48">
                  <c:v>21</c:v>
                </c:pt>
                <c:pt idx="49">
                  <c:v>13</c:v>
                </c:pt>
                <c:pt idx="50">
                  <c:v>19</c:v>
                </c:pt>
                <c:pt idx="51">
                  <c:v>18</c:v>
                </c:pt>
                <c:pt idx="52">
                  <c:v>20</c:v>
                </c:pt>
                <c:pt idx="53">
                  <c:v>21</c:v>
                </c:pt>
                <c:pt idx="54">
                  <c:v>13</c:v>
                </c:pt>
                <c:pt idx="55">
                  <c:v>20</c:v>
                </c:pt>
                <c:pt idx="56">
                  <c:v>14</c:v>
                </c:pt>
                <c:pt idx="57">
                  <c:v>21</c:v>
                </c:pt>
                <c:pt idx="58">
                  <c:v>21</c:v>
                </c:pt>
                <c:pt idx="59">
                  <c:v>13</c:v>
                </c:pt>
                <c:pt idx="60">
                  <c:v>16</c:v>
                </c:pt>
                <c:pt idx="61">
                  <c:v>12</c:v>
                </c:pt>
                <c:pt idx="62">
                  <c:v>15</c:v>
                </c:pt>
                <c:pt idx="63">
                  <c:v>20</c:v>
                </c:pt>
                <c:pt idx="64">
                  <c:v>20</c:v>
                </c:pt>
                <c:pt idx="65">
                  <c:v>16</c:v>
                </c:pt>
                <c:pt idx="66">
                  <c:v>19</c:v>
                </c:pt>
                <c:pt idx="67">
                  <c:v>21</c:v>
                </c:pt>
                <c:pt idx="68">
                  <c:v>21</c:v>
                </c:pt>
                <c:pt idx="69">
                  <c:v>13</c:v>
                </c:pt>
                <c:pt idx="70">
                  <c:v>17</c:v>
                </c:pt>
                <c:pt idx="71">
                  <c:v>20</c:v>
                </c:pt>
                <c:pt idx="72">
                  <c:v>22</c:v>
                </c:pt>
                <c:pt idx="73">
                  <c:v>15</c:v>
                </c:pt>
                <c:pt idx="74">
                  <c:v>14</c:v>
                </c:pt>
                <c:pt idx="75">
                  <c:v>21</c:v>
                </c:pt>
                <c:pt idx="76">
                  <c:v>13</c:v>
                </c:pt>
                <c:pt idx="77">
                  <c:v>20</c:v>
                </c:pt>
                <c:pt idx="78">
                  <c:v>13</c:v>
                </c:pt>
                <c:pt idx="79">
                  <c:v>12</c:v>
                </c:pt>
                <c:pt idx="80">
                  <c:v>20</c:v>
                </c:pt>
                <c:pt idx="81">
                  <c:v>12</c:v>
                </c:pt>
                <c:pt idx="82">
                  <c:v>14</c:v>
                </c:pt>
                <c:pt idx="83">
                  <c:v>20</c:v>
                </c:pt>
                <c:pt idx="84">
                  <c:v>13</c:v>
                </c:pt>
                <c:pt idx="85">
                  <c:v>14</c:v>
                </c:pt>
                <c:pt idx="86">
                  <c:v>13</c:v>
                </c:pt>
                <c:pt idx="87">
                  <c:v>17</c:v>
                </c:pt>
                <c:pt idx="88">
                  <c:v>19</c:v>
                </c:pt>
                <c:pt idx="89">
                  <c:v>18</c:v>
                </c:pt>
                <c:pt idx="90">
                  <c:v>12</c:v>
                </c:pt>
                <c:pt idx="91">
                  <c:v>17</c:v>
                </c:pt>
                <c:pt idx="92">
                  <c:v>22</c:v>
                </c:pt>
                <c:pt idx="93">
                  <c:v>13</c:v>
                </c:pt>
                <c:pt idx="94">
                  <c:v>20</c:v>
                </c:pt>
                <c:pt idx="95">
                  <c:v>13</c:v>
                </c:pt>
                <c:pt idx="96">
                  <c:v>22</c:v>
                </c:pt>
                <c:pt idx="97">
                  <c:v>20</c:v>
                </c:pt>
                <c:pt idx="98">
                  <c:v>15</c:v>
                </c:pt>
                <c:pt idx="99">
                  <c:v>14</c:v>
                </c:pt>
              </c:numCache>
            </c:numRef>
          </c:xVal>
          <c:yVal>
            <c:numRef>
              <c:f>education!$L$3:$L$111</c:f>
              <c:numCache>
                <c:formatCode>General</c:formatCode>
                <c:ptCount val="109"/>
                <c:pt idx="0">
                  <c:v>87319</c:v>
                </c:pt>
                <c:pt idx="1">
                  <c:v>30845</c:v>
                </c:pt>
                <c:pt idx="2">
                  <c:v>52964</c:v>
                </c:pt>
                <c:pt idx="3">
                  <c:v>57790</c:v>
                </c:pt>
                <c:pt idx="4">
                  <c:v>29051</c:v>
                </c:pt>
                <c:pt idx="5">
                  <c:v>37992</c:v>
                </c:pt>
                <c:pt idx="6">
                  <c:v>50531</c:v>
                </c:pt>
                <c:pt idx="7">
                  <c:v>75982</c:v>
                </c:pt>
                <c:pt idx="8">
                  <c:v>39770</c:v>
                </c:pt>
                <c:pt idx="9">
                  <c:v>58090</c:v>
                </c:pt>
                <c:pt idx="10">
                  <c:v>38453</c:v>
                </c:pt>
                <c:pt idx="11">
                  <c:v>77775</c:v>
                </c:pt>
                <c:pt idx="12">
                  <c:v>34900</c:v>
                </c:pt>
                <c:pt idx="13">
                  <c:v>98314</c:v>
                </c:pt>
                <c:pt idx="14">
                  <c:v>124433</c:v>
                </c:pt>
                <c:pt idx="15">
                  <c:v>80347</c:v>
                </c:pt>
                <c:pt idx="16">
                  <c:v>65966</c:v>
                </c:pt>
                <c:pt idx="17">
                  <c:v>45195</c:v>
                </c:pt>
                <c:pt idx="18">
                  <c:v>91739</c:v>
                </c:pt>
                <c:pt idx="19">
                  <c:v>84935</c:v>
                </c:pt>
                <c:pt idx="20">
                  <c:v>70949</c:v>
                </c:pt>
                <c:pt idx="21">
                  <c:v>87688</c:v>
                </c:pt>
                <c:pt idx="22">
                  <c:v>74122</c:v>
                </c:pt>
                <c:pt idx="23">
                  <c:v>54276</c:v>
                </c:pt>
                <c:pt idx="24">
                  <c:v>80057</c:v>
                </c:pt>
                <c:pt idx="25">
                  <c:v>80202</c:v>
                </c:pt>
                <c:pt idx="26">
                  <c:v>54861</c:v>
                </c:pt>
                <c:pt idx="27">
                  <c:v>57077</c:v>
                </c:pt>
                <c:pt idx="28">
                  <c:v>26057</c:v>
                </c:pt>
                <c:pt idx="29">
                  <c:v>45598</c:v>
                </c:pt>
                <c:pt idx="30">
                  <c:v>25538</c:v>
                </c:pt>
                <c:pt idx="31">
                  <c:v>35232</c:v>
                </c:pt>
                <c:pt idx="32">
                  <c:v>77267</c:v>
                </c:pt>
                <c:pt idx="33">
                  <c:v>106246</c:v>
                </c:pt>
                <c:pt idx="34">
                  <c:v>69141</c:v>
                </c:pt>
                <c:pt idx="35">
                  <c:v>104654</c:v>
                </c:pt>
                <c:pt idx="36">
                  <c:v>124424</c:v>
                </c:pt>
                <c:pt idx="37">
                  <c:v>51693</c:v>
                </c:pt>
                <c:pt idx="38">
                  <c:v>104651</c:v>
                </c:pt>
                <c:pt idx="39">
                  <c:v>111881</c:v>
                </c:pt>
                <c:pt idx="40">
                  <c:v>80537</c:v>
                </c:pt>
                <c:pt idx="41">
                  <c:v>92610</c:v>
                </c:pt>
                <c:pt idx="42">
                  <c:v>27732</c:v>
                </c:pt>
                <c:pt idx="43">
                  <c:v>46458</c:v>
                </c:pt>
                <c:pt idx="44">
                  <c:v>33761</c:v>
                </c:pt>
                <c:pt idx="45">
                  <c:v>108901</c:v>
                </c:pt>
                <c:pt idx="46">
                  <c:v>96812</c:v>
                </c:pt>
                <c:pt idx="47">
                  <c:v>39977</c:v>
                </c:pt>
                <c:pt idx="48">
                  <c:v>100674</c:v>
                </c:pt>
                <c:pt idx="49">
                  <c:v>50368</c:v>
                </c:pt>
                <c:pt idx="50">
                  <c:v>92659</c:v>
                </c:pt>
                <c:pt idx="51">
                  <c:v>86234</c:v>
                </c:pt>
                <c:pt idx="52">
                  <c:v>60848</c:v>
                </c:pt>
                <c:pt idx="53">
                  <c:v>99080</c:v>
                </c:pt>
                <c:pt idx="54">
                  <c:v>84596</c:v>
                </c:pt>
                <c:pt idx="55">
                  <c:v>72709</c:v>
                </c:pt>
                <c:pt idx="56">
                  <c:v>62859</c:v>
                </c:pt>
                <c:pt idx="57">
                  <c:v>98822</c:v>
                </c:pt>
                <c:pt idx="58">
                  <c:v>78165</c:v>
                </c:pt>
                <c:pt idx="59">
                  <c:v>65463</c:v>
                </c:pt>
                <c:pt idx="60">
                  <c:v>63828</c:v>
                </c:pt>
                <c:pt idx="61">
                  <c:v>44399</c:v>
                </c:pt>
                <c:pt idx="62">
                  <c:v>103992</c:v>
                </c:pt>
                <c:pt idx="63">
                  <c:v>112869</c:v>
                </c:pt>
                <c:pt idx="64">
                  <c:v>77413</c:v>
                </c:pt>
                <c:pt idx="65">
                  <c:v>78928</c:v>
                </c:pt>
                <c:pt idx="66">
                  <c:v>135010</c:v>
                </c:pt>
                <c:pt idx="67">
                  <c:v>93745</c:v>
                </c:pt>
                <c:pt idx="68">
                  <c:v>118226</c:v>
                </c:pt>
                <c:pt idx="69">
                  <c:v>69952</c:v>
                </c:pt>
                <c:pt idx="70">
                  <c:v>85852</c:v>
                </c:pt>
                <c:pt idx="71">
                  <c:v>54893</c:v>
                </c:pt>
                <c:pt idx="72">
                  <c:v>73927</c:v>
                </c:pt>
                <c:pt idx="73">
                  <c:v>95729</c:v>
                </c:pt>
                <c:pt idx="74">
                  <c:v>68000</c:v>
                </c:pt>
                <c:pt idx="75">
                  <c:v>136521</c:v>
                </c:pt>
                <c:pt idx="76">
                  <c:v>53457</c:v>
                </c:pt>
                <c:pt idx="77">
                  <c:v>125061</c:v>
                </c:pt>
                <c:pt idx="78">
                  <c:v>18250</c:v>
                </c:pt>
                <c:pt idx="79">
                  <c:v>37063</c:v>
                </c:pt>
                <c:pt idx="80">
                  <c:v>112034</c:v>
                </c:pt>
                <c:pt idx="81">
                  <c:v>54003</c:v>
                </c:pt>
                <c:pt idx="82">
                  <c:v>67597</c:v>
                </c:pt>
                <c:pt idx="83">
                  <c:v>71087</c:v>
                </c:pt>
                <c:pt idx="84">
                  <c:v>49951</c:v>
                </c:pt>
                <c:pt idx="85">
                  <c:v>74111</c:v>
                </c:pt>
                <c:pt idx="86">
                  <c:v>52080</c:v>
                </c:pt>
                <c:pt idx="87">
                  <c:v>44381</c:v>
                </c:pt>
                <c:pt idx="88">
                  <c:v>94268</c:v>
                </c:pt>
                <c:pt idx="89">
                  <c:v>73495</c:v>
                </c:pt>
                <c:pt idx="90">
                  <c:v>29335</c:v>
                </c:pt>
                <c:pt idx="91">
                  <c:v>86846</c:v>
                </c:pt>
                <c:pt idx="92">
                  <c:v>89192</c:v>
                </c:pt>
                <c:pt idx="93">
                  <c:v>50399</c:v>
                </c:pt>
                <c:pt idx="94">
                  <c:v>85033</c:v>
                </c:pt>
                <c:pt idx="95">
                  <c:v>91573</c:v>
                </c:pt>
                <c:pt idx="96">
                  <c:v>119694</c:v>
                </c:pt>
                <c:pt idx="97">
                  <c:v>93212</c:v>
                </c:pt>
                <c:pt idx="98">
                  <c:v>60889</c:v>
                </c:pt>
                <c:pt idx="99">
                  <c:v>73928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02-4782-81A5-AE4A6148E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1052192"/>
        <c:axId val="1721040960"/>
      </c:scatterChart>
      <c:valAx>
        <c:axId val="1721052192"/>
        <c:scaling>
          <c:orientation val="minMax"/>
          <c:min val="11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Years of Education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1040960"/>
        <c:crosses val="autoZero"/>
        <c:crossBetween val="midCat"/>
      </c:valAx>
      <c:valAx>
        <c:axId val="1721040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Income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105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education!$N$1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education!$M$2:$M$111</c:f>
              <c:strCache>
                <c:ptCount val="101"/>
                <c:pt idx="0">
                  <c:v>yhat</c:v>
                </c:pt>
                <c:pt idx="1">
                  <c:v>$49,550</c:v>
                </c:pt>
                <c:pt idx="2">
                  <c:v>$54,392</c:v>
                </c:pt>
                <c:pt idx="3">
                  <c:v>$78,604</c:v>
                </c:pt>
                <c:pt idx="4">
                  <c:v>$88,288</c:v>
                </c:pt>
                <c:pt idx="5">
                  <c:v>$59,235</c:v>
                </c:pt>
                <c:pt idx="6">
                  <c:v>$54,392</c:v>
                </c:pt>
                <c:pt idx="7">
                  <c:v>$73,761</c:v>
                </c:pt>
                <c:pt idx="8">
                  <c:v>$97,972</c:v>
                </c:pt>
                <c:pt idx="9">
                  <c:v>$49,550</c:v>
                </c:pt>
                <c:pt idx="10">
                  <c:v>$64,077</c:v>
                </c:pt>
                <c:pt idx="11">
                  <c:v>$88,288</c:v>
                </c:pt>
                <c:pt idx="12">
                  <c:v>$54,392</c:v>
                </c:pt>
                <c:pt idx="13">
                  <c:v>$49,550</c:v>
                </c:pt>
                <c:pt idx="14">
                  <c:v>$83,446</c:v>
                </c:pt>
                <c:pt idx="15">
                  <c:v>$97,972</c:v>
                </c:pt>
                <c:pt idx="16">
                  <c:v>$73,761</c:v>
                </c:pt>
                <c:pt idx="17">
                  <c:v>$68,919</c:v>
                </c:pt>
                <c:pt idx="18">
                  <c:v>$49,550</c:v>
                </c:pt>
                <c:pt idx="19">
                  <c:v>$73,761</c:v>
                </c:pt>
                <c:pt idx="20">
                  <c:v>$78,604</c:v>
                </c:pt>
                <c:pt idx="21">
                  <c:v>$64,077</c:v>
                </c:pt>
                <c:pt idx="22">
                  <c:v>$68,919</c:v>
                </c:pt>
                <c:pt idx="23">
                  <c:v>$78,604</c:v>
                </c:pt>
                <c:pt idx="24">
                  <c:v>$54,392</c:v>
                </c:pt>
                <c:pt idx="25">
                  <c:v>$88,288</c:v>
                </c:pt>
                <c:pt idx="26">
                  <c:v>$64,077</c:v>
                </c:pt>
                <c:pt idx="27">
                  <c:v>$64,077</c:v>
                </c:pt>
                <c:pt idx="28">
                  <c:v>$78,604</c:v>
                </c:pt>
                <c:pt idx="29">
                  <c:v>$64,077</c:v>
                </c:pt>
                <c:pt idx="30">
                  <c:v>$73,761</c:v>
                </c:pt>
                <c:pt idx="31">
                  <c:v>$83,446</c:v>
                </c:pt>
                <c:pt idx="32">
                  <c:v>$59,235</c:v>
                </c:pt>
                <c:pt idx="33">
                  <c:v>$49,550</c:v>
                </c:pt>
                <c:pt idx="34">
                  <c:v>$97,972</c:v>
                </c:pt>
                <c:pt idx="35">
                  <c:v>$97,972</c:v>
                </c:pt>
                <c:pt idx="36">
                  <c:v>$83,446</c:v>
                </c:pt>
                <c:pt idx="37">
                  <c:v>$93,130</c:v>
                </c:pt>
                <c:pt idx="38">
                  <c:v>$59,235</c:v>
                </c:pt>
                <c:pt idx="39">
                  <c:v>$73,761</c:v>
                </c:pt>
                <c:pt idx="40">
                  <c:v>$93,130</c:v>
                </c:pt>
                <c:pt idx="41">
                  <c:v>$83,446</c:v>
                </c:pt>
                <c:pt idx="42">
                  <c:v>$97,972</c:v>
                </c:pt>
                <c:pt idx="43">
                  <c:v>$54,392</c:v>
                </c:pt>
                <c:pt idx="44">
                  <c:v>$93,130</c:v>
                </c:pt>
                <c:pt idx="45">
                  <c:v>$49,550</c:v>
                </c:pt>
                <c:pt idx="46">
                  <c:v>$88,288</c:v>
                </c:pt>
                <c:pt idx="47">
                  <c:v>$73,761</c:v>
                </c:pt>
                <c:pt idx="48">
                  <c:v>$59,235</c:v>
                </c:pt>
                <c:pt idx="49">
                  <c:v>$93,130</c:v>
                </c:pt>
                <c:pt idx="50">
                  <c:v>$54,392</c:v>
                </c:pt>
                <c:pt idx="51">
                  <c:v>$83,446</c:v>
                </c:pt>
                <c:pt idx="52">
                  <c:v>$78,604</c:v>
                </c:pt>
                <c:pt idx="53">
                  <c:v>$88,288</c:v>
                </c:pt>
                <c:pt idx="54">
                  <c:v>$93,130</c:v>
                </c:pt>
                <c:pt idx="55">
                  <c:v>$54,392</c:v>
                </c:pt>
                <c:pt idx="56">
                  <c:v>$88,288</c:v>
                </c:pt>
                <c:pt idx="57">
                  <c:v>$59,235</c:v>
                </c:pt>
                <c:pt idx="58">
                  <c:v>$93,130</c:v>
                </c:pt>
                <c:pt idx="59">
                  <c:v>$93,130</c:v>
                </c:pt>
                <c:pt idx="60">
                  <c:v>$54,392</c:v>
                </c:pt>
                <c:pt idx="61">
                  <c:v>$68,919</c:v>
                </c:pt>
                <c:pt idx="62">
                  <c:v>$49,550</c:v>
                </c:pt>
                <c:pt idx="63">
                  <c:v>$64,077</c:v>
                </c:pt>
                <c:pt idx="64">
                  <c:v>$88,288</c:v>
                </c:pt>
                <c:pt idx="65">
                  <c:v>$88,288</c:v>
                </c:pt>
                <c:pt idx="66">
                  <c:v>$68,919</c:v>
                </c:pt>
                <c:pt idx="67">
                  <c:v>$83,446</c:v>
                </c:pt>
                <c:pt idx="68">
                  <c:v>$93,130</c:v>
                </c:pt>
                <c:pt idx="69">
                  <c:v>$93,130</c:v>
                </c:pt>
                <c:pt idx="70">
                  <c:v>$54,392</c:v>
                </c:pt>
                <c:pt idx="71">
                  <c:v>$73,761</c:v>
                </c:pt>
                <c:pt idx="72">
                  <c:v>$88,288</c:v>
                </c:pt>
                <c:pt idx="73">
                  <c:v>$97,972</c:v>
                </c:pt>
                <c:pt idx="74">
                  <c:v>$64,077</c:v>
                </c:pt>
                <c:pt idx="75">
                  <c:v>$59,235</c:v>
                </c:pt>
                <c:pt idx="76">
                  <c:v>$93,130</c:v>
                </c:pt>
                <c:pt idx="77">
                  <c:v>$54,392</c:v>
                </c:pt>
                <c:pt idx="78">
                  <c:v>$88,288</c:v>
                </c:pt>
                <c:pt idx="79">
                  <c:v>$54,392</c:v>
                </c:pt>
                <c:pt idx="80">
                  <c:v>$49,550</c:v>
                </c:pt>
                <c:pt idx="81">
                  <c:v>$88,288</c:v>
                </c:pt>
                <c:pt idx="82">
                  <c:v>$49,550</c:v>
                </c:pt>
                <c:pt idx="83">
                  <c:v>$59,235</c:v>
                </c:pt>
                <c:pt idx="84">
                  <c:v>$88,288</c:v>
                </c:pt>
                <c:pt idx="85">
                  <c:v>$54,392</c:v>
                </c:pt>
                <c:pt idx="86">
                  <c:v>$59,235</c:v>
                </c:pt>
                <c:pt idx="87">
                  <c:v>$54,392</c:v>
                </c:pt>
                <c:pt idx="88">
                  <c:v>$73,761</c:v>
                </c:pt>
                <c:pt idx="89">
                  <c:v>$83,446</c:v>
                </c:pt>
                <c:pt idx="90">
                  <c:v>$78,604</c:v>
                </c:pt>
                <c:pt idx="91">
                  <c:v>$49,550</c:v>
                </c:pt>
                <c:pt idx="92">
                  <c:v>$73,761</c:v>
                </c:pt>
                <c:pt idx="93">
                  <c:v>$97,972</c:v>
                </c:pt>
                <c:pt idx="94">
                  <c:v>$54,392</c:v>
                </c:pt>
                <c:pt idx="95">
                  <c:v>$88,288</c:v>
                </c:pt>
                <c:pt idx="96">
                  <c:v>$54,392</c:v>
                </c:pt>
                <c:pt idx="97">
                  <c:v>$97,972</c:v>
                </c:pt>
                <c:pt idx="98">
                  <c:v>$88,288</c:v>
                </c:pt>
                <c:pt idx="99">
                  <c:v>$64,077</c:v>
                </c:pt>
                <c:pt idx="100">
                  <c:v>$59,235</c:v>
                </c:pt>
              </c:strCache>
            </c:strRef>
          </c:xVal>
          <c:yVal>
            <c:numRef>
              <c:f>education!$N$2:$N$111</c:f>
              <c:numCache>
                <c:formatCode>"$"#,##0</c:formatCode>
                <c:ptCount val="110"/>
                <c:pt idx="0" formatCode="General">
                  <c:v>0</c:v>
                </c:pt>
                <c:pt idx="1">
                  <c:v>37768.944823294092</c:v>
                </c:pt>
                <c:pt idx="2">
                  <c:v>-23547.297408312937</c:v>
                </c:pt>
                <c:pt idx="3">
                  <c:v>-25639.508566348057</c:v>
                </c:pt>
                <c:pt idx="4">
                  <c:v>-30497.993029562116</c:v>
                </c:pt>
                <c:pt idx="5">
                  <c:v>-30183.539639919967</c:v>
                </c:pt>
                <c:pt idx="6">
                  <c:v>-16400.297408312937</c:v>
                </c:pt>
                <c:pt idx="7">
                  <c:v>-23230.266334741042</c:v>
                </c:pt>
                <c:pt idx="8">
                  <c:v>-21990.477492776161</c:v>
                </c:pt>
                <c:pt idx="9">
                  <c:v>-9780.0551767059078</c:v>
                </c:pt>
                <c:pt idx="10">
                  <c:v>-5986.7818715269823</c:v>
                </c:pt>
                <c:pt idx="11">
                  <c:v>-49834.993029562116</c:v>
                </c:pt>
                <c:pt idx="12">
                  <c:v>23382.702591687063</c:v>
                </c:pt>
                <c:pt idx="13">
                  <c:v>-14650.055176705908</c:v>
                </c:pt>
                <c:pt idx="14">
                  <c:v>14868.249202044914</c:v>
                </c:pt>
                <c:pt idx="15">
                  <c:v>26460.522507223839</c:v>
                </c:pt>
                <c:pt idx="16">
                  <c:v>6585.7336652589584</c:v>
                </c:pt>
                <c:pt idx="17">
                  <c:v>-2953.024103134012</c:v>
                </c:pt>
                <c:pt idx="18">
                  <c:v>-4355.0551767059078</c:v>
                </c:pt>
                <c:pt idx="19">
                  <c:v>17977.733665258958</c:v>
                </c:pt>
                <c:pt idx="20">
                  <c:v>6331.4914336519432</c:v>
                </c:pt>
                <c:pt idx="21">
                  <c:v>6872.2181284730177</c:v>
                </c:pt>
                <c:pt idx="22">
                  <c:v>18768.975896865988</c:v>
                </c:pt>
                <c:pt idx="23">
                  <c:v>-4481.5085663480568</c:v>
                </c:pt>
                <c:pt idx="24">
                  <c:v>-116.29740831293748</c:v>
                </c:pt>
                <c:pt idx="25">
                  <c:v>-8230.9930295621161</c:v>
                </c:pt>
                <c:pt idx="26">
                  <c:v>16125.218128473018</c:v>
                </c:pt>
                <c:pt idx="27">
                  <c:v>-9215.7818715269823</c:v>
                </c:pt>
                <c:pt idx="28">
                  <c:v>-21526.508566348057</c:v>
                </c:pt>
                <c:pt idx="29">
                  <c:v>-38019.781871526982</c:v>
                </c:pt>
                <c:pt idx="30">
                  <c:v>-28163.266334741042</c:v>
                </c:pt>
                <c:pt idx="31">
                  <c:v>-57907.750797955086</c:v>
                </c:pt>
                <c:pt idx="32">
                  <c:v>-24002.539639919967</c:v>
                </c:pt>
                <c:pt idx="33">
                  <c:v>27716.944823294092</c:v>
                </c:pt>
                <c:pt idx="34">
                  <c:v>8273.5225072238391</c:v>
                </c:pt>
                <c:pt idx="35">
                  <c:v>-28831.477492776161</c:v>
                </c:pt>
                <c:pt idx="36">
                  <c:v>21208.249202044914</c:v>
                </c:pt>
                <c:pt idx="37">
                  <c:v>31293.764738830869</c:v>
                </c:pt>
                <c:pt idx="38">
                  <c:v>-7541.5396399199672</c:v>
                </c:pt>
                <c:pt idx="39">
                  <c:v>30889.733665258958</c:v>
                </c:pt>
                <c:pt idx="40">
                  <c:v>18750.764738830869</c:v>
                </c:pt>
                <c:pt idx="41">
                  <c:v>-2908.7507979550865</c:v>
                </c:pt>
                <c:pt idx="42">
                  <c:v>-5362.4774927761609</c:v>
                </c:pt>
                <c:pt idx="43">
                  <c:v>-26660.297408312937</c:v>
                </c:pt>
                <c:pt idx="44">
                  <c:v>-46672.235261169131</c:v>
                </c:pt>
                <c:pt idx="45">
                  <c:v>-15789.055176705908</c:v>
                </c:pt>
                <c:pt idx="46">
                  <c:v>20613.006970437884</c:v>
                </c:pt>
                <c:pt idx="47">
                  <c:v>23050.733665258958</c:v>
                </c:pt>
                <c:pt idx="48">
                  <c:v>-19257.539639919967</c:v>
                </c:pt>
                <c:pt idx="49">
                  <c:v>7543.7647388308687</c:v>
                </c:pt>
                <c:pt idx="50">
                  <c:v>-4024.2974083129375</c:v>
                </c:pt>
                <c:pt idx="51">
                  <c:v>9213.2492020449135</c:v>
                </c:pt>
                <c:pt idx="52">
                  <c:v>7630.4914336519432</c:v>
                </c:pt>
                <c:pt idx="53">
                  <c:v>-27439.993029562116</c:v>
                </c:pt>
                <c:pt idx="54">
                  <c:v>5949.7647388308687</c:v>
                </c:pt>
                <c:pt idx="55">
                  <c:v>30203.702591687063</c:v>
                </c:pt>
                <c:pt idx="56">
                  <c:v>-15578.993029562116</c:v>
                </c:pt>
                <c:pt idx="57">
                  <c:v>3624.4603600800328</c:v>
                </c:pt>
                <c:pt idx="58">
                  <c:v>5691.7647388308687</c:v>
                </c:pt>
                <c:pt idx="59">
                  <c:v>-14965.235261169131</c:v>
                </c:pt>
                <c:pt idx="60">
                  <c:v>11070.702591687063</c:v>
                </c:pt>
                <c:pt idx="61">
                  <c:v>-5091.024103134012</c:v>
                </c:pt>
                <c:pt idx="62">
                  <c:v>-5151.0551767059078</c:v>
                </c:pt>
                <c:pt idx="63">
                  <c:v>39915.218128473018</c:v>
                </c:pt>
                <c:pt idx="64">
                  <c:v>24581.006970437884</c:v>
                </c:pt>
                <c:pt idx="65">
                  <c:v>-10874.993029562116</c:v>
                </c:pt>
                <c:pt idx="66">
                  <c:v>10008.975896865988</c:v>
                </c:pt>
                <c:pt idx="67">
                  <c:v>51564.249202044914</c:v>
                </c:pt>
                <c:pt idx="68">
                  <c:v>614.76473883086874</c:v>
                </c:pt>
                <c:pt idx="69">
                  <c:v>25095.764738830869</c:v>
                </c:pt>
                <c:pt idx="70">
                  <c:v>15559.702591687063</c:v>
                </c:pt>
                <c:pt idx="71">
                  <c:v>12090.733665258958</c:v>
                </c:pt>
                <c:pt idx="72">
                  <c:v>-33394.993029562116</c:v>
                </c:pt>
                <c:pt idx="73">
                  <c:v>-24045.477492776161</c:v>
                </c:pt>
                <c:pt idx="74">
                  <c:v>31652.218128473018</c:v>
                </c:pt>
                <c:pt idx="75">
                  <c:v>8765.4603600800328</c:v>
                </c:pt>
                <c:pt idx="76">
                  <c:v>43390.764738830869</c:v>
                </c:pt>
                <c:pt idx="77">
                  <c:v>-935.29740831293748</c:v>
                </c:pt>
                <c:pt idx="78">
                  <c:v>36773.006970437884</c:v>
                </c:pt>
                <c:pt idx="79">
                  <c:v>-36142.297408312937</c:v>
                </c:pt>
                <c:pt idx="80">
                  <c:v>-12487.055176705908</c:v>
                </c:pt>
                <c:pt idx="81">
                  <c:v>23746.006970437884</c:v>
                </c:pt>
                <c:pt idx="82">
                  <c:v>4452.9448232940922</c:v>
                </c:pt>
                <c:pt idx="83">
                  <c:v>8362.4603600800328</c:v>
                </c:pt>
                <c:pt idx="84">
                  <c:v>-17200.993029562116</c:v>
                </c:pt>
                <c:pt idx="85">
                  <c:v>-4441.2974083129375</c:v>
                </c:pt>
                <c:pt idx="86">
                  <c:v>14876.460360080033</c:v>
                </c:pt>
                <c:pt idx="87">
                  <c:v>-2312.2974083129375</c:v>
                </c:pt>
                <c:pt idx="88">
                  <c:v>-29380.266334741042</c:v>
                </c:pt>
                <c:pt idx="89">
                  <c:v>10822.249202044914</c:v>
                </c:pt>
                <c:pt idx="90">
                  <c:v>-5108.5085663480568</c:v>
                </c:pt>
                <c:pt idx="91">
                  <c:v>-20215.055176705908</c:v>
                </c:pt>
                <c:pt idx="92">
                  <c:v>13084.733665258958</c:v>
                </c:pt>
                <c:pt idx="93">
                  <c:v>-8780.4774927761609</c:v>
                </c:pt>
                <c:pt idx="94">
                  <c:v>-3993.2974083129375</c:v>
                </c:pt>
                <c:pt idx="95">
                  <c:v>-3254.9930295621161</c:v>
                </c:pt>
                <c:pt idx="96">
                  <c:v>37180.702591687063</c:v>
                </c:pt>
                <c:pt idx="97">
                  <c:v>21721.522507223839</c:v>
                </c:pt>
                <c:pt idx="98">
                  <c:v>4924.0069704378839</c:v>
                </c:pt>
                <c:pt idx="99">
                  <c:v>-3187.7818715269823</c:v>
                </c:pt>
                <c:pt idx="100">
                  <c:v>14693.460360080033</c:v>
                </c:pt>
                <c:pt idx="101">
                  <c:v>1.6443664208054543E-9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8C-46D0-BC9E-22917C044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0715680"/>
        <c:axId val="1700711936"/>
      </c:scatterChart>
      <c:valAx>
        <c:axId val="1700715680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711936"/>
        <c:crosses val="autoZero"/>
        <c:crossBetween val="midCat"/>
        <c:majorUnit val="120"/>
      </c:valAx>
      <c:valAx>
        <c:axId val="17007119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715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X Variable 1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>
              <a:noFill/>
            </a:ln>
          </c:spPr>
          <c:xVal>
            <c:numRef>
              <c:f>crime!$A$3:$A$102</c:f>
              <c:numCache>
                <c:formatCode>General</c:formatCode>
                <c:ptCount val="100"/>
                <c:pt idx="0">
                  <c:v>23.5</c:v>
                </c:pt>
                <c:pt idx="1">
                  <c:v>20.5</c:v>
                </c:pt>
                <c:pt idx="2">
                  <c:v>26.700000762939453</c:v>
                </c:pt>
                <c:pt idx="3">
                  <c:v>25.299999237060547</c:v>
                </c:pt>
                <c:pt idx="4">
                  <c:v>18.799999237060547</c:v>
                </c:pt>
                <c:pt idx="5">
                  <c:v>30</c:v>
                </c:pt>
                <c:pt idx="6">
                  <c:v>27.299999237060547</c:v>
                </c:pt>
                <c:pt idx="7">
                  <c:v>24.299999237060547</c:v>
                </c:pt>
                <c:pt idx="8">
                  <c:v>28.399999618530273</c:v>
                </c:pt>
                <c:pt idx="9">
                  <c:v>30.5</c:v>
                </c:pt>
                <c:pt idx="10">
                  <c:v>26.299999237060547</c:v>
                </c:pt>
                <c:pt idx="11">
                  <c:v>28.200000762939453</c:v>
                </c:pt>
                <c:pt idx="12">
                  <c:v>23.600000381469727</c:v>
                </c:pt>
                <c:pt idx="13">
                  <c:v>27.5</c:v>
                </c:pt>
                <c:pt idx="14">
                  <c:v>22.399999618530273</c:v>
                </c:pt>
                <c:pt idx="15">
                  <c:v>22.399999618530273</c:v>
                </c:pt>
                <c:pt idx="16">
                  <c:v>24.799999237060547</c:v>
                </c:pt>
                <c:pt idx="17">
                  <c:v>24.100000381469727</c:v>
                </c:pt>
                <c:pt idx="18">
                  <c:v>26.700000762939453</c:v>
                </c:pt>
                <c:pt idx="19">
                  <c:v>23.399999618530273</c:v>
                </c:pt>
                <c:pt idx="20">
                  <c:v>22.700000762939453</c:v>
                </c:pt>
                <c:pt idx="21">
                  <c:v>25.600000381469727</c:v>
                </c:pt>
                <c:pt idx="22">
                  <c:v>27.299999237060547</c:v>
                </c:pt>
                <c:pt idx="23">
                  <c:v>24.799999237060547</c:v>
                </c:pt>
                <c:pt idx="24">
                  <c:v>33.599998474121094</c:v>
                </c:pt>
                <c:pt idx="25">
                  <c:v>26.299999237060547</c:v>
                </c:pt>
                <c:pt idx="26">
                  <c:v>26.5</c:v>
                </c:pt>
                <c:pt idx="27">
                  <c:v>26.399999618530273</c:v>
                </c:pt>
                <c:pt idx="28">
                  <c:v>28.299999237060547</c:v>
                </c:pt>
                <c:pt idx="29">
                  <c:v>24.5</c:v>
                </c:pt>
                <c:pt idx="30">
                  <c:v>24.200000762939453</c:v>
                </c:pt>
                <c:pt idx="31">
                  <c:v>36.799999237060547</c:v>
                </c:pt>
                <c:pt idx="32">
                  <c:v>21.399999618530273</c:v>
                </c:pt>
                <c:pt idx="33">
                  <c:v>25.700000762939453</c:v>
                </c:pt>
                <c:pt idx="34">
                  <c:v>22.600000381469727</c:v>
                </c:pt>
                <c:pt idx="35">
                  <c:v>27.799999237060547</c:v>
                </c:pt>
                <c:pt idx="36">
                  <c:v>23.600000381469727</c:v>
                </c:pt>
                <c:pt idx="37">
                  <c:v>18.399999618530273</c:v>
                </c:pt>
                <c:pt idx="38">
                  <c:v>23.200000762939453</c:v>
                </c:pt>
                <c:pt idx="39">
                  <c:v>27.700000762939453</c:v>
                </c:pt>
                <c:pt idx="40">
                  <c:v>18.899999618530273</c:v>
                </c:pt>
                <c:pt idx="41">
                  <c:v>21.399999618530273</c:v>
                </c:pt>
                <c:pt idx="42">
                  <c:v>23.5</c:v>
                </c:pt>
                <c:pt idx="43">
                  <c:v>33.900001525878906</c:v>
                </c:pt>
                <c:pt idx="44">
                  <c:v>21</c:v>
                </c:pt>
                <c:pt idx="45">
                  <c:v>28</c:v>
                </c:pt>
                <c:pt idx="46">
                  <c:v>29.799999237060547</c:v>
                </c:pt>
                <c:pt idx="47">
                  <c:v>33.099998474121094</c:v>
                </c:pt>
                <c:pt idx="48">
                  <c:v>30</c:v>
                </c:pt>
                <c:pt idx="49">
                  <c:v>24.899999618530273</c:v>
                </c:pt>
                <c:pt idx="50">
                  <c:v>22.700000762939453</c:v>
                </c:pt>
                <c:pt idx="51">
                  <c:v>23.899999618530273</c:v>
                </c:pt>
                <c:pt idx="52">
                  <c:v>23.600000381469727</c:v>
                </c:pt>
                <c:pt idx="53">
                  <c:v>20.799999237060547</c:v>
                </c:pt>
                <c:pt idx="54">
                  <c:v>28.399999618530273</c:v>
                </c:pt>
                <c:pt idx="55">
                  <c:v>28.899999618530273</c:v>
                </c:pt>
                <c:pt idx="56">
                  <c:v>29.299999237060547</c:v>
                </c:pt>
                <c:pt idx="57">
                  <c:v>21.799999237060547</c:v>
                </c:pt>
                <c:pt idx="58">
                  <c:v>24.5</c:v>
                </c:pt>
                <c:pt idx="59">
                  <c:v>25.799999237060547</c:v>
                </c:pt>
                <c:pt idx="60">
                  <c:v>25.899999618530273</c:v>
                </c:pt>
                <c:pt idx="61">
                  <c:v>26.600000381469727</c:v>
                </c:pt>
                <c:pt idx="62">
                  <c:v>19.899999618530273</c:v>
                </c:pt>
                <c:pt idx="63">
                  <c:v>22.100000381469727</c:v>
                </c:pt>
                <c:pt idx="64">
                  <c:v>30.700000762939453</c:v>
                </c:pt>
                <c:pt idx="65">
                  <c:v>26</c:v>
                </c:pt>
                <c:pt idx="66">
                  <c:v>26.799999237060547</c:v>
                </c:pt>
                <c:pt idx="67">
                  <c:v>21.700000762939453</c:v>
                </c:pt>
                <c:pt idx="68">
                  <c:v>25.100000381469727</c:v>
                </c:pt>
                <c:pt idx="69">
                  <c:v>20.700000762939453</c:v>
                </c:pt>
                <c:pt idx="70">
                  <c:v>24.600000381469727</c:v>
                </c:pt>
                <c:pt idx="71">
                  <c:v>22.200000762939453</c:v>
                </c:pt>
                <c:pt idx="72">
                  <c:v>26.799999237060547</c:v>
                </c:pt>
                <c:pt idx="73">
                  <c:v>25.100000381469727</c:v>
                </c:pt>
                <c:pt idx="74">
                  <c:v>24.700000762939453</c:v>
                </c:pt>
                <c:pt idx="75">
                  <c:v>32.200000762939453</c:v>
                </c:pt>
                <c:pt idx="76">
                  <c:v>21.299999237060547</c:v>
                </c:pt>
                <c:pt idx="77">
                  <c:v>23.799999237060547</c:v>
                </c:pt>
                <c:pt idx="78">
                  <c:v>23.5</c:v>
                </c:pt>
                <c:pt idx="79">
                  <c:v>27.200000762939453</c:v>
                </c:pt>
                <c:pt idx="80">
                  <c:v>22.799999237060547</c:v>
                </c:pt>
                <c:pt idx="81">
                  <c:v>27.899999618530273</c:v>
                </c:pt>
                <c:pt idx="82">
                  <c:v>31.799999237060547</c:v>
                </c:pt>
                <c:pt idx="83">
                  <c:v>31.899999618530273</c:v>
                </c:pt>
                <c:pt idx="84">
                  <c:v>28.700000762939453</c:v>
                </c:pt>
                <c:pt idx="85">
                  <c:v>25.799999237060547</c:v>
                </c:pt>
                <c:pt idx="86">
                  <c:v>23.700000762939453</c:v>
                </c:pt>
                <c:pt idx="87">
                  <c:v>30.299999237060547</c:v>
                </c:pt>
                <c:pt idx="88">
                  <c:v>29.5</c:v>
                </c:pt>
                <c:pt idx="89">
                  <c:v>22.200000762939453</c:v>
                </c:pt>
                <c:pt idx="90">
                  <c:v>27.899999618530273</c:v>
                </c:pt>
                <c:pt idx="91">
                  <c:v>26.100000381469727</c:v>
                </c:pt>
                <c:pt idx="92">
                  <c:v>20.799999237060547</c:v>
                </c:pt>
                <c:pt idx="93">
                  <c:v>20.799999237060547</c:v>
                </c:pt>
                <c:pt idx="94">
                  <c:v>22.200000762939453</c:v>
                </c:pt>
                <c:pt idx="95">
                  <c:v>30.100000381469727</c:v>
                </c:pt>
                <c:pt idx="96">
                  <c:v>23.5</c:v>
                </c:pt>
                <c:pt idx="97">
                  <c:v>23.5</c:v>
                </c:pt>
                <c:pt idx="98">
                  <c:v>27.700000762939453</c:v>
                </c:pt>
                <c:pt idx="99">
                  <c:v>23.299999237060547</c:v>
                </c:pt>
              </c:numCache>
            </c:numRef>
          </c:xVal>
          <c:yVal>
            <c:numRef>
              <c:f>crime_reg!$C$25:$C$124</c:f>
              <c:numCache>
                <c:formatCode>General</c:formatCode>
                <c:ptCount val="100"/>
                <c:pt idx="0">
                  <c:v>-8.1071632055414256</c:v>
                </c:pt>
                <c:pt idx="1">
                  <c:v>0.77330360806502796</c:v>
                </c:pt>
                <c:pt idx="2">
                  <c:v>-10.37966263553502</c:v>
                </c:pt>
                <c:pt idx="3">
                  <c:v>5.3645582017747486</c:v>
                </c:pt>
                <c:pt idx="4">
                  <c:v>6.1055696312553991</c:v>
                </c:pt>
                <c:pt idx="5">
                  <c:v>9.151825364977924</c:v>
                </c:pt>
                <c:pt idx="6">
                  <c:v>2.444246992703782</c:v>
                </c:pt>
                <c:pt idx="7">
                  <c:v>6.3247138063102355</c:v>
                </c:pt>
                <c:pt idx="8">
                  <c:v>8.2880750799747247</c:v>
                </c:pt>
                <c:pt idx="9">
                  <c:v>-2.8282524372898195</c:v>
                </c:pt>
                <c:pt idx="10">
                  <c:v>-6.5955974027607382</c:v>
                </c:pt>
                <c:pt idx="11">
                  <c:v>3.6801039576617498</c:v>
                </c:pt>
                <c:pt idx="12">
                  <c:v>-9.303179513734996</c:v>
                </c:pt>
                <c:pt idx="13">
                  <c:v>-0.94778562368336594</c:v>
                </c:pt>
                <c:pt idx="14">
                  <c:v>14.049008707187632</c:v>
                </c:pt>
                <c:pt idx="15">
                  <c:v>4.0490087071876317</c:v>
                </c:pt>
                <c:pt idx="16">
                  <c:v>-12.655363995957508</c:v>
                </c:pt>
                <c:pt idx="17">
                  <c:v>18.716742683997261</c:v>
                </c:pt>
                <c:pt idx="18">
                  <c:v>-1.3796626355350199</c:v>
                </c:pt>
                <c:pt idx="19">
                  <c:v>-3.9111468973478551</c:v>
                </c:pt>
                <c:pt idx="20">
                  <c:v>2.4609597826069205</c:v>
                </c:pt>
                <c:pt idx="21">
                  <c:v>1.7765092771940374</c:v>
                </c:pt>
                <c:pt idx="22">
                  <c:v>-1.555753007296218</c:v>
                </c:pt>
                <c:pt idx="23">
                  <c:v>5.3446360040424921</c:v>
                </c:pt>
                <c:pt idx="24">
                  <c:v>-0.90473182038972766</c:v>
                </c:pt>
                <c:pt idx="25">
                  <c:v>0.40440259723926175</c:v>
                </c:pt>
                <c:pt idx="26">
                  <c:v>-14.987630019147879</c:v>
                </c:pt>
                <c:pt idx="27">
                  <c:v>-11.791613710954309</c:v>
                </c:pt>
                <c:pt idx="28">
                  <c:v>3.4840913881682951</c:v>
                </c:pt>
                <c:pt idx="29">
                  <c:v>6.9326811899230876</c:v>
                </c:pt>
                <c:pt idx="30">
                  <c:v>-11.47927362419631</c:v>
                </c:pt>
                <c:pt idx="31">
                  <c:v>-10.177231250383329</c:v>
                </c:pt>
                <c:pt idx="32">
                  <c:v>-0.9908356882768885</c:v>
                </c:pt>
                <c:pt idx="33">
                  <c:v>1.580492969000467</c:v>
                </c:pt>
                <c:pt idx="34">
                  <c:v>0.65697609080049091</c:v>
                </c:pt>
                <c:pt idx="35">
                  <c:v>-6.5358308095639615</c:v>
                </c:pt>
                <c:pt idx="36">
                  <c:v>0.69682048626500404</c:v>
                </c:pt>
                <c:pt idx="37">
                  <c:v>5.889631125329565</c:v>
                </c:pt>
                <c:pt idx="38">
                  <c:v>-5.5191180196608229</c:v>
                </c:pt>
                <c:pt idx="39">
                  <c:v>6.6601817599294932</c:v>
                </c:pt>
                <c:pt idx="40">
                  <c:v>1.9095533230618287</c:v>
                </c:pt>
                <c:pt idx="41">
                  <c:v>-6.9908356882768885</c:v>
                </c:pt>
                <c:pt idx="42">
                  <c:v>5.8928367944585744</c:v>
                </c:pt>
                <c:pt idx="43">
                  <c:v>-7.4927844836705475</c:v>
                </c:pt>
                <c:pt idx="44">
                  <c:v>5.7932258057972845</c:v>
                </c:pt>
                <c:pt idx="45">
                  <c:v>-1.9278634259511023</c:v>
                </c:pt>
                <c:pt idx="46">
                  <c:v>2.5438579813650648</c:v>
                </c:pt>
                <c:pt idx="47">
                  <c:v>8.0753459818780158</c:v>
                </c:pt>
                <c:pt idx="48">
                  <c:v>-4.848174635022076</c:v>
                </c:pt>
                <c:pt idx="49">
                  <c:v>-4.8513803041510783</c:v>
                </c:pt>
                <c:pt idx="50">
                  <c:v>6.4609597826069205</c:v>
                </c:pt>
                <c:pt idx="51">
                  <c:v>2.1087753003844014</c:v>
                </c:pt>
                <c:pt idx="52">
                  <c:v>2.696820486265004</c:v>
                </c:pt>
                <c:pt idx="53">
                  <c:v>-9.8147415778155747</c:v>
                </c:pt>
                <c:pt idx="54">
                  <c:v>-10.711924920025275</c:v>
                </c:pt>
                <c:pt idx="55">
                  <c:v>5.3079972777069813</c:v>
                </c:pt>
                <c:pt idx="56">
                  <c:v>6.5239357836328082</c:v>
                </c:pt>
                <c:pt idx="57">
                  <c:v>14.225102817648946</c:v>
                </c:pt>
                <c:pt idx="58">
                  <c:v>1.9326811899230876</c:v>
                </c:pt>
                <c:pt idx="59">
                  <c:v>-3.6155196004929948</c:v>
                </c:pt>
                <c:pt idx="60">
                  <c:v>-12.811535908686565</c:v>
                </c:pt>
                <c:pt idx="61">
                  <c:v>8.8163536726585505</c:v>
                </c:pt>
                <c:pt idx="62">
                  <c:v>3.9493977185263418</c:v>
                </c:pt>
                <c:pt idx="63">
                  <c:v>8.6370538930682272</c:v>
                </c:pt>
                <c:pt idx="64">
                  <c:v>4.7797149463230397</c:v>
                </c:pt>
                <c:pt idx="65">
                  <c:v>-2.0075522168801356</c:v>
                </c:pt>
                <c:pt idx="66">
                  <c:v>-5.5756752050284817</c:v>
                </c:pt>
                <c:pt idx="67">
                  <c:v>2.4211153871424003</c:v>
                </c:pt>
                <c:pt idx="68">
                  <c:v>-10.243412920538219</c:v>
                </c:pt>
                <c:pt idx="69">
                  <c:v>-4.6187290083221129</c:v>
                </c:pt>
                <c:pt idx="70">
                  <c:v>-10.263335118270483</c:v>
                </c:pt>
                <c:pt idx="71">
                  <c:v>0.44103758487465683</c:v>
                </c:pt>
                <c:pt idx="72">
                  <c:v>2.4243247949715183</c:v>
                </c:pt>
                <c:pt idx="73">
                  <c:v>-7.2434129205382192</c:v>
                </c:pt>
                <c:pt idx="74">
                  <c:v>-10.459351426464053</c:v>
                </c:pt>
                <c:pt idx="75">
                  <c:v>8.8394815395198165</c:v>
                </c:pt>
                <c:pt idx="76">
                  <c:v>10.205180619916689</c:v>
                </c:pt>
                <c:pt idx="77">
                  <c:v>0.30479160857797183</c:v>
                </c:pt>
                <c:pt idx="78">
                  <c:v>-5.1071632055414256</c:v>
                </c:pt>
                <c:pt idx="79">
                  <c:v>9.6402595621972367</c:v>
                </c:pt>
                <c:pt idx="80">
                  <c:v>-4.7350527868865413</c:v>
                </c:pt>
                <c:pt idx="81">
                  <c:v>1.2681528822424681</c:v>
                </c:pt>
                <c:pt idx="82">
                  <c:v>4.6235467722940982</c:v>
                </c:pt>
                <c:pt idx="83">
                  <c:v>11.427530464100528</c:v>
                </c:pt>
                <c:pt idx="84">
                  <c:v>4.7000261553940135</c:v>
                </c:pt>
                <c:pt idx="85">
                  <c:v>2.3844803995070052</c:v>
                </c:pt>
                <c:pt idx="86">
                  <c:v>-5.4991958219285664</c:v>
                </c:pt>
                <c:pt idx="87">
                  <c:v>2.5637801790973285</c:v>
                </c:pt>
                <c:pt idx="88">
                  <c:v>2.1319031672456674</c:v>
                </c:pt>
                <c:pt idx="89">
                  <c:v>6.4410375848746568</c:v>
                </c:pt>
                <c:pt idx="90">
                  <c:v>-18.731847117757532</c:v>
                </c:pt>
                <c:pt idx="91">
                  <c:v>-0.20356852507370604</c:v>
                </c:pt>
                <c:pt idx="92">
                  <c:v>-13.814741577815575</c:v>
                </c:pt>
                <c:pt idx="93">
                  <c:v>1.1852584221844253</c:v>
                </c:pt>
                <c:pt idx="94">
                  <c:v>-11.558962415125343</c:v>
                </c:pt>
                <c:pt idx="95">
                  <c:v>12.955809056784354</c:v>
                </c:pt>
                <c:pt idx="96">
                  <c:v>-11.107163205541426</c:v>
                </c:pt>
                <c:pt idx="97">
                  <c:v>9.8928367944585744</c:v>
                </c:pt>
                <c:pt idx="98">
                  <c:v>-5.3398182400705068</c:v>
                </c:pt>
                <c:pt idx="99">
                  <c:v>11.284869410845715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2F6-4676-9FC1-7C03886CD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3568480"/>
        <c:axId val="1553568896"/>
      </c:scatterChart>
      <c:valAx>
        <c:axId val="1553568480"/>
        <c:scaling>
          <c:orientation val="minMax"/>
          <c:max val="37"/>
          <c:min val="1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X Variable 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3568896"/>
        <c:crosses val="autoZero"/>
        <c:crossBetween val="midCat"/>
      </c:valAx>
      <c:valAx>
        <c:axId val="15535688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5356848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CA"/>
              <a:t>X Variable 1 Line Fit 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Y</c:v>
          </c:tx>
          <c:spPr>
            <a:ln w="19050">
              <a:noFill/>
            </a:ln>
          </c:spPr>
          <c:trendline>
            <c:trendlineType val="linear"/>
            <c:dispRSqr val="0"/>
            <c:dispEq val="0"/>
          </c:trendline>
          <c:xVal>
            <c:numRef>
              <c:f>crime!$A$3:$A$102</c:f>
              <c:numCache>
                <c:formatCode>General</c:formatCode>
                <c:ptCount val="100"/>
                <c:pt idx="0">
                  <c:v>23.5</c:v>
                </c:pt>
                <c:pt idx="1">
                  <c:v>20.5</c:v>
                </c:pt>
                <c:pt idx="2">
                  <c:v>26.700000762939453</c:v>
                </c:pt>
                <c:pt idx="3">
                  <c:v>25.299999237060547</c:v>
                </c:pt>
                <c:pt idx="4">
                  <c:v>18.799999237060547</c:v>
                </c:pt>
                <c:pt idx="5">
                  <c:v>30</c:v>
                </c:pt>
                <c:pt idx="6">
                  <c:v>27.299999237060547</c:v>
                </c:pt>
                <c:pt idx="7">
                  <c:v>24.299999237060547</c:v>
                </c:pt>
                <c:pt idx="8">
                  <c:v>28.399999618530273</c:v>
                </c:pt>
                <c:pt idx="9">
                  <c:v>30.5</c:v>
                </c:pt>
                <c:pt idx="10">
                  <c:v>26.299999237060547</c:v>
                </c:pt>
                <c:pt idx="11">
                  <c:v>28.200000762939453</c:v>
                </c:pt>
                <c:pt idx="12">
                  <c:v>23.600000381469727</c:v>
                </c:pt>
                <c:pt idx="13">
                  <c:v>27.5</c:v>
                </c:pt>
                <c:pt idx="14">
                  <c:v>22.399999618530273</c:v>
                </c:pt>
                <c:pt idx="15">
                  <c:v>22.399999618530273</c:v>
                </c:pt>
                <c:pt idx="16">
                  <c:v>24.799999237060547</c:v>
                </c:pt>
                <c:pt idx="17">
                  <c:v>24.100000381469727</c:v>
                </c:pt>
                <c:pt idx="18">
                  <c:v>26.700000762939453</c:v>
                </c:pt>
                <c:pt idx="19">
                  <c:v>23.399999618530273</c:v>
                </c:pt>
                <c:pt idx="20">
                  <c:v>22.700000762939453</c:v>
                </c:pt>
                <c:pt idx="21">
                  <c:v>25.600000381469727</c:v>
                </c:pt>
                <c:pt idx="22">
                  <c:v>27.299999237060547</c:v>
                </c:pt>
                <c:pt idx="23">
                  <c:v>24.799999237060547</c:v>
                </c:pt>
                <c:pt idx="24">
                  <c:v>33.599998474121094</c:v>
                </c:pt>
                <c:pt idx="25">
                  <c:v>26.299999237060547</c:v>
                </c:pt>
                <c:pt idx="26">
                  <c:v>26.5</c:v>
                </c:pt>
                <c:pt idx="27">
                  <c:v>26.399999618530273</c:v>
                </c:pt>
                <c:pt idx="28">
                  <c:v>28.299999237060547</c:v>
                </c:pt>
                <c:pt idx="29">
                  <c:v>24.5</c:v>
                </c:pt>
                <c:pt idx="30">
                  <c:v>24.200000762939453</c:v>
                </c:pt>
                <c:pt idx="31">
                  <c:v>36.799999237060547</c:v>
                </c:pt>
                <c:pt idx="32">
                  <c:v>21.399999618530273</c:v>
                </c:pt>
                <c:pt idx="33">
                  <c:v>25.700000762939453</c:v>
                </c:pt>
                <c:pt idx="34">
                  <c:v>22.600000381469727</c:v>
                </c:pt>
                <c:pt idx="35">
                  <c:v>27.799999237060547</c:v>
                </c:pt>
                <c:pt idx="36">
                  <c:v>23.600000381469727</c:v>
                </c:pt>
                <c:pt idx="37">
                  <c:v>18.399999618530273</c:v>
                </c:pt>
                <c:pt idx="38">
                  <c:v>23.200000762939453</c:v>
                </c:pt>
                <c:pt idx="39">
                  <c:v>27.700000762939453</c:v>
                </c:pt>
                <c:pt idx="40">
                  <c:v>18.899999618530273</c:v>
                </c:pt>
                <c:pt idx="41">
                  <c:v>21.399999618530273</c:v>
                </c:pt>
                <c:pt idx="42">
                  <c:v>23.5</c:v>
                </c:pt>
                <c:pt idx="43">
                  <c:v>33.900001525878906</c:v>
                </c:pt>
                <c:pt idx="44">
                  <c:v>21</c:v>
                </c:pt>
                <c:pt idx="45">
                  <c:v>28</c:v>
                </c:pt>
                <c:pt idx="46">
                  <c:v>29.799999237060547</c:v>
                </c:pt>
                <c:pt idx="47">
                  <c:v>33.099998474121094</c:v>
                </c:pt>
                <c:pt idx="48">
                  <c:v>30</c:v>
                </c:pt>
                <c:pt idx="49">
                  <c:v>24.899999618530273</c:v>
                </c:pt>
                <c:pt idx="50">
                  <c:v>22.700000762939453</c:v>
                </c:pt>
                <c:pt idx="51">
                  <c:v>23.899999618530273</c:v>
                </c:pt>
                <c:pt idx="52">
                  <c:v>23.600000381469727</c:v>
                </c:pt>
                <c:pt idx="53">
                  <c:v>20.799999237060547</c:v>
                </c:pt>
                <c:pt idx="54">
                  <c:v>28.399999618530273</c:v>
                </c:pt>
                <c:pt idx="55">
                  <c:v>28.899999618530273</c:v>
                </c:pt>
                <c:pt idx="56">
                  <c:v>29.299999237060547</c:v>
                </c:pt>
                <c:pt idx="57">
                  <c:v>21.799999237060547</c:v>
                </c:pt>
                <c:pt idx="58">
                  <c:v>24.5</c:v>
                </c:pt>
                <c:pt idx="59">
                  <c:v>25.799999237060547</c:v>
                </c:pt>
                <c:pt idx="60">
                  <c:v>25.899999618530273</c:v>
                </c:pt>
                <c:pt idx="61">
                  <c:v>26.600000381469727</c:v>
                </c:pt>
                <c:pt idx="62">
                  <c:v>19.899999618530273</c:v>
                </c:pt>
                <c:pt idx="63">
                  <c:v>22.100000381469727</c:v>
                </c:pt>
                <c:pt idx="64">
                  <c:v>30.700000762939453</c:v>
                </c:pt>
                <c:pt idx="65">
                  <c:v>26</c:v>
                </c:pt>
                <c:pt idx="66">
                  <c:v>26.799999237060547</c:v>
                </c:pt>
                <c:pt idx="67">
                  <c:v>21.700000762939453</c:v>
                </c:pt>
                <c:pt idx="68">
                  <c:v>25.100000381469727</c:v>
                </c:pt>
                <c:pt idx="69">
                  <c:v>20.700000762939453</c:v>
                </c:pt>
                <c:pt idx="70">
                  <c:v>24.600000381469727</c:v>
                </c:pt>
                <c:pt idx="71">
                  <c:v>22.200000762939453</c:v>
                </c:pt>
                <c:pt idx="72">
                  <c:v>26.799999237060547</c:v>
                </c:pt>
                <c:pt idx="73">
                  <c:v>25.100000381469727</c:v>
                </c:pt>
                <c:pt idx="74">
                  <c:v>24.700000762939453</c:v>
                </c:pt>
                <c:pt idx="75">
                  <c:v>32.200000762939453</c:v>
                </c:pt>
                <c:pt idx="76">
                  <c:v>21.299999237060547</c:v>
                </c:pt>
                <c:pt idx="77">
                  <c:v>23.799999237060547</c:v>
                </c:pt>
                <c:pt idx="78">
                  <c:v>23.5</c:v>
                </c:pt>
                <c:pt idx="79">
                  <c:v>27.200000762939453</c:v>
                </c:pt>
                <c:pt idx="80">
                  <c:v>22.799999237060547</c:v>
                </c:pt>
                <c:pt idx="81">
                  <c:v>27.899999618530273</c:v>
                </c:pt>
                <c:pt idx="82">
                  <c:v>31.799999237060547</c:v>
                </c:pt>
                <c:pt idx="83">
                  <c:v>31.899999618530273</c:v>
                </c:pt>
                <c:pt idx="84">
                  <c:v>28.700000762939453</c:v>
                </c:pt>
                <c:pt idx="85">
                  <c:v>25.799999237060547</c:v>
                </c:pt>
                <c:pt idx="86">
                  <c:v>23.700000762939453</c:v>
                </c:pt>
                <c:pt idx="87">
                  <c:v>30.299999237060547</c:v>
                </c:pt>
                <c:pt idx="88">
                  <c:v>29.5</c:v>
                </c:pt>
                <c:pt idx="89">
                  <c:v>22.200000762939453</c:v>
                </c:pt>
                <c:pt idx="90">
                  <c:v>27.899999618530273</c:v>
                </c:pt>
                <c:pt idx="91">
                  <c:v>26.100000381469727</c:v>
                </c:pt>
                <c:pt idx="92">
                  <c:v>20.799999237060547</c:v>
                </c:pt>
                <c:pt idx="93">
                  <c:v>20.799999237060547</c:v>
                </c:pt>
                <c:pt idx="94">
                  <c:v>22.200000762939453</c:v>
                </c:pt>
                <c:pt idx="95">
                  <c:v>30.100000381469727</c:v>
                </c:pt>
                <c:pt idx="96">
                  <c:v>23.5</c:v>
                </c:pt>
                <c:pt idx="97">
                  <c:v>23.5</c:v>
                </c:pt>
                <c:pt idx="98">
                  <c:v>27.700000762939453</c:v>
                </c:pt>
                <c:pt idx="99">
                  <c:v>23.299999237060547</c:v>
                </c:pt>
              </c:numCache>
            </c:numRef>
          </c:xVal>
          <c:yVal>
            <c:numRef>
              <c:f>crime!$C$3:$C$102</c:f>
              <c:numCache>
                <c:formatCode>General</c:formatCode>
                <c:ptCount val="100"/>
                <c:pt idx="0">
                  <c:v>29</c:v>
                </c:pt>
                <c:pt idx="1">
                  <c:v>32</c:v>
                </c:pt>
                <c:pt idx="2">
                  <c:v>33</c:v>
                </c:pt>
                <c:pt idx="3">
                  <c:v>46</c:v>
                </c:pt>
                <c:pt idx="4">
                  <c:v>34</c:v>
                </c:pt>
                <c:pt idx="5">
                  <c:v>59</c:v>
                </c:pt>
                <c:pt idx="6">
                  <c:v>47</c:v>
                </c:pt>
                <c:pt idx="7">
                  <c:v>45</c:v>
                </c:pt>
                <c:pt idx="8">
                  <c:v>55</c:v>
                </c:pt>
                <c:pt idx="9">
                  <c:v>48</c:v>
                </c:pt>
                <c:pt idx="10">
                  <c:v>36</c:v>
                </c:pt>
                <c:pt idx="11">
                  <c:v>50</c:v>
                </c:pt>
                <c:pt idx="12">
                  <c:v>28</c:v>
                </c:pt>
                <c:pt idx="13">
                  <c:v>44</c:v>
                </c:pt>
                <c:pt idx="14">
                  <c:v>49</c:v>
                </c:pt>
                <c:pt idx="15">
                  <c:v>39</c:v>
                </c:pt>
                <c:pt idx="16">
                  <c:v>27</c:v>
                </c:pt>
                <c:pt idx="17">
                  <c:v>57</c:v>
                </c:pt>
                <c:pt idx="18">
                  <c:v>42</c:v>
                </c:pt>
                <c:pt idx="19">
                  <c:v>33</c:v>
                </c:pt>
                <c:pt idx="20">
                  <c:v>38</c:v>
                </c:pt>
                <c:pt idx="21">
                  <c:v>43</c:v>
                </c:pt>
                <c:pt idx="22">
                  <c:v>43</c:v>
                </c:pt>
                <c:pt idx="23">
                  <c:v>45</c:v>
                </c:pt>
                <c:pt idx="24">
                  <c:v>56</c:v>
                </c:pt>
                <c:pt idx="25">
                  <c:v>43</c:v>
                </c:pt>
                <c:pt idx="26">
                  <c:v>28</c:v>
                </c:pt>
                <c:pt idx="27">
                  <c:v>31</c:v>
                </c:pt>
                <c:pt idx="28">
                  <c:v>50</c:v>
                </c:pt>
                <c:pt idx="29">
                  <c:v>46</c:v>
                </c:pt>
                <c:pt idx="30">
                  <c:v>27</c:v>
                </c:pt>
                <c:pt idx="31">
                  <c:v>53</c:v>
                </c:pt>
                <c:pt idx="32">
                  <c:v>32</c:v>
                </c:pt>
                <c:pt idx="33">
                  <c:v>43</c:v>
                </c:pt>
                <c:pt idx="34">
                  <c:v>36</c:v>
                </c:pt>
                <c:pt idx="35">
                  <c:v>39</c:v>
                </c:pt>
                <c:pt idx="36">
                  <c:v>38</c:v>
                </c:pt>
                <c:pt idx="37">
                  <c:v>33</c:v>
                </c:pt>
                <c:pt idx="38">
                  <c:v>31</c:v>
                </c:pt>
                <c:pt idx="39">
                  <c:v>52</c:v>
                </c:pt>
                <c:pt idx="40">
                  <c:v>30</c:v>
                </c:pt>
                <c:pt idx="41">
                  <c:v>26</c:v>
                </c:pt>
                <c:pt idx="42">
                  <c:v>43</c:v>
                </c:pt>
                <c:pt idx="43">
                  <c:v>50</c:v>
                </c:pt>
                <c:pt idx="44">
                  <c:v>38</c:v>
                </c:pt>
                <c:pt idx="45">
                  <c:v>44</c:v>
                </c:pt>
                <c:pt idx="46">
                  <c:v>52</c:v>
                </c:pt>
                <c:pt idx="47">
                  <c:v>64</c:v>
                </c:pt>
                <c:pt idx="48">
                  <c:v>45</c:v>
                </c:pt>
                <c:pt idx="49">
                  <c:v>35</c:v>
                </c:pt>
                <c:pt idx="50">
                  <c:v>42</c:v>
                </c:pt>
                <c:pt idx="51">
                  <c:v>40</c:v>
                </c:pt>
                <c:pt idx="52">
                  <c:v>40</c:v>
                </c:pt>
                <c:pt idx="53">
                  <c:v>22</c:v>
                </c:pt>
                <c:pt idx="54">
                  <c:v>36</c:v>
                </c:pt>
                <c:pt idx="55">
                  <c:v>53</c:v>
                </c:pt>
                <c:pt idx="56">
                  <c:v>55</c:v>
                </c:pt>
                <c:pt idx="57">
                  <c:v>48</c:v>
                </c:pt>
                <c:pt idx="58">
                  <c:v>41</c:v>
                </c:pt>
                <c:pt idx="59">
                  <c:v>38</c:v>
                </c:pt>
                <c:pt idx="60">
                  <c:v>29</c:v>
                </c:pt>
                <c:pt idx="61">
                  <c:v>52</c:v>
                </c:pt>
                <c:pt idx="62">
                  <c:v>34</c:v>
                </c:pt>
                <c:pt idx="63">
                  <c:v>43</c:v>
                </c:pt>
                <c:pt idx="64">
                  <c:v>56</c:v>
                </c:pt>
                <c:pt idx="65">
                  <c:v>40</c:v>
                </c:pt>
                <c:pt idx="66">
                  <c:v>38</c:v>
                </c:pt>
                <c:pt idx="67">
                  <c:v>36</c:v>
                </c:pt>
                <c:pt idx="68">
                  <c:v>30</c:v>
                </c:pt>
                <c:pt idx="69">
                  <c:v>27</c:v>
                </c:pt>
                <c:pt idx="70">
                  <c:v>29</c:v>
                </c:pt>
                <c:pt idx="71">
                  <c:v>35</c:v>
                </c:pt>
                <c:pt idx="72">
                  <c:v>46</c:v>
                </c:pt>
                <c:pt idx="73">
                  <c:v>33</c:v>
                </c:pt>
                <c:pt idx="74">
                  <c:v>29</c:v>
                </c:pt>
                <c:pt idx="75">
                  <c:v>63</c:v>
                </c:pt>
                <c:pt idx="76">
                  <c:v>43</c:v>
                </c:pt>
                <c:pt idx="77">
                  <c:v>38</c:v>
                </c:pt>
                <c:pt idx="78">
                  <c:v>32</c:v>
                </c:pt>
                <c:pt idx="79">
                  <c:v>54</c:v>
                </c:pt>
                <c:pt idx="80">
                  <c:v>31</c:v>
                </c:pt>
                <c:pt idx="81">
                  <c:v>47</c:v>
                </c:pt>
                <c:pt idx="82">
                  <c:v>58</c:v>
                </c:pt>
                <c:pt idx="83">
                  <c:v>65</c:v>
                </c:pt>
                <c:pt idx="84">
                  <c:v>52</c:v>
                </c:pt>
                <c:pt idx="85">
                  <c:v>44</c:v>
                </c:pt>
                <c:pt idx="86">
                  <c:v>32</c:v>
                </c:pt>
                <c:pt idx="87">
                  <c:v>53</c:v>
                </c:pt>
                <c:pt idx="88">
                  <c:v>51</c:v>
                </c:pt>
                <c:pt idx="89">
                  <c:v>41</c:v>
                </c:pt>
                <c:pt idx="90">
                  <c:v>27</c:v>
                </c:pt>
                <c:pt idx="91">
                  <c:v>42</c:v>
                </c:pt>
                <c:pt idx="92">
                  <c:v>18</c:v>
                </c:pt>
                <c:pt idx="93">
                  <c:v>33</c:v>
                </c:pt>
                <c:pt idx="94">
                  <c:v>23</c:v>
                </c:pt>
                <c:pt idx="95">
                  <c:v>63</c:v>
                </c:pt>
                <c:pt idx="96">
                  <c:v>26</c:v>
                </c:pt>
                <c:pt idx="97">
                  <c:v>47</c:v>
                </c:pt>
                <c:pt idx="98">
                  <c:v>40</c:v>
                </c:pt>
                <c:pt idx="99">
                  <c:v>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59D-4AA3-9645-1F6263575016}"/>
            </c:ext>
          </c:extLst>
        </c:ser>
        <c:ser>
          <c:idx val="1"/>
          <c:order val="1"/>
          <c:tx>
            <c:v>Predicted Y</c:v>
          </c:tx>
          <c:spPr>
            <a:ln w="19050">
              <a:noFill/>
            </a:ln>
          </c:spPr>
          <c:xVal>
            <c:numRef>
              <c:f>crime!$A$3:$A$102</c:f>
              <c:numCache>
                <c:formatCode>General</c:formatCode>
                <c:ptCount val="100"/>
                <c:pt idx="0">
                  <c:v>23.5</c:v>
                </c:pt>
                <c:pt idx="1">
                  <c:v>20.5</c:v>
                </c:pt>
                <c:pt idx="2">
                  <c:v>26.700000762939453</c:v>
                </c:pt>
                <c:pt idx="3">
                  <c:v>25.299999237060547</c:v>
                </c:pt>
                <c:pt idx="4">
                  <c:v>18.799999237060547</c:v>
                </c:pt>
                <c:pt idx="5">
                  <c:v>30</c:v>
                </c:pt>
                <c:pt idx="6">
                  <c:v>27.299999237060547</c:v>
                </c:pt>
                <c:pt idx="7">
                  <c:v>24.299999237060547</c:v>
                </c:pt>
                <c:pt idx="8">
                  <c:v>28.399999618530273</c:v>
                </c:pt>
                <c:pt idx="9">
                  <c:v>30.5</c:v>
                </c:pt>
                <c:pt idx="10">
                  <c:v>26.299999237060547</c:v>
                </c:pt>
                <c:pt idx="11">
                  <c:v>28.200000762939453</c:v>
                </c:pt>
                <c:pt idx="12">
                  <c:v>23.600000381469727</c:v>
                </c:pt>
                <c:pt idx="13">
                  <c:v>27.5</c:v>
                </c:pt>
                <c:pt idx="14">
                  <c:v>22.399999618530273</c:v>
                </c:pt>
                <c:pt idx="15">
                  <c:v>22.399999618530273</c:v>
                </c:pt>
                <c:pt idx="16">
                  <c:v>24.799999237060547</c:v>
                </c:pt>
                <c:pt idx="17">
                  <c:v>24.100000381469727</c:v>
                </c:pt>
                <c:pt idx="18">
                  <c:v>26.700000762939453</c:v>
                </c:pt>
                <c:pt idx="19">
                  <c:v>23.399999618530273</c:v>
                </c:pt>
                <c:pt idx="20">
                  <c:v>22.700000762939453</c:v>
                </c:pt>
                <c:pt idx="21">
                  <c:v>25.600000381469727</c:v>
                </c:pt>
                <c:pt idx="22">
                  <c:v>27.299999237060547</c:v>
                </c:pt>
                <c:pt idx="23">
                  <c:v>24.799999237060547</c:v>
                </c:pt>
                <c:pt idx="24">
                  <c:v>33.599998474121094</c:v>
                </c:pt>
                <c:pt idx="25">
                  <c:v>26.299999237060547</c:v>
                </c:pt>
                <c:pt idx="26">
                  <c:v>26.5</c:v>
                </c:pt>
                <c:pt idx="27">
                  <c:v>26.399999618530273</c:v>
                </c:pt>
                <c:pt idx="28">
                  <c:v>28.299999237060547</c:v>
                </c:pt>
                <c:pt idx="29">
                  <c:v>24.5</c:v>
                </c:pt>
                <c:pt idx="30">
                  <c:v>24.200000762939453</c:v>
                </c:pt>
                <c:pt idx="31">
                  <c:v>36.799999237060547</c:v>
                </c:pt>
                <c:pt idx="32">
                  <c:v>21.399999618530273</c:v>
                </c:pt>
                <c:pt idx="33">
                  <c:v>25.700000762939453</c:v>
                </c:pt>
                <c:pt idx="34">
                  <c:v>22.600000381469727</c:v>
                </c:pt>
                <c:pt idx="35">
                  <c:v>27.799999237060547</c:v>
                </c:pt>
                <c:pt idx="36">
                  <c:v>23.600000381469727</c:v>
                </c:pt>
                <c:pt idx="37">
                  <c:v>18.399999618530273</c:v>
                </c:pt>
                <c:pt idx="38">
                  <c:v>23.200000762939453</c:v>
                </c:pt>
                <c:pt idx="39">
                  <c:v>27.700000762939453</c:v>
                </c:pt>
                <c:pt idx="40">
                  <c:v>18.899999618530273</c:v>
                </c:pt>
                <c:pt idx="41">
                  <c:v>21.399999618530273</c:v>
                </c:pt>
                <c:pt idx="42">
                  <c:v>23.5</c:v>
                </c:pt>
                <c:pt idx="43">
                  <c:v>33.900001525878906</c:v>
                </c:pt>
                <c:pt idx="44">
                  <c:v>21</c:v>
                </c:pt>
                <c:pt idx="45">
                  <c:v>28</c:v>
                </c:pt>
                <c:pt idx="46">
                  <c:v>29.799999237060547</c:v>
                </c:pt>
                <c:pt idx="47">
                  <c:v>33.099998474121094</c:v>
                </c:pt>
                <c:pt idx="48">
                  <c:v>30</c:v>
                </c:pt>
                <c:pt idx="49">
                  <c:v>24.899999618530273</c:v>
                </c:pt>
                <c:pt idx="50">
                  <c:v>22.700000762939453</c:v>
                </c:pt>
                <c:pt idx="51">
                  <c:v>23.899999618530273</c:v>
                </c:pt>
                <c:pt idx="52">
                  <c:v>23.600000381469727</c:v>
                </c:pt>
                <c:pt idx="53">
                  <c:v>20.799999237060547</c:v>
                </c:pt>
                <c:pt idx="54">
                  <c:v>28.399999618530273</c:v>
                </c:pt>
                <c:pt idx="55">
                  <c:v>28.899999618530273</c:v>
                </c:pt>
                <c:pt idx="56">
                  <c:v>29.299999237060547</c:v>
                </c:pt>
                <c:pt idx="57">
                  <c:v>21.799999237060547</c:v>
                </c:pt>
                <c:pt idx="58">
                  <c:v>24.5</c:v>
                </c:pt>
                <c:pt idx="59">
                  <c:v>25.799999237060547</c:v>
                </c:pt>
                <c:pt idx="60">
                  <c:v>25.899999618530273</c:v>
                </c:pt>
                <c:pt idx="61">
                  <c:v>26.600000381469727</c:v>
                </c:pt>
                <c:pt idx="62">
                  <c:v>19.899999618530273</c:v>
                </c:pt>
                <c:pt idx="63">
                  <c:v>22.100000381469727</c:v>
                </c:pt>
                <c:pt idx="64">
                  <c:v>30.700000762939453</c:v>
                </c:pt>
                <c:pt idx="65">
                  <c:v>26</c:v>
                </c:pt>
                <c:pt idx="66">
                  <c:v>26.799999237060547</c:v>
                </c:pt>
                <c:pt idx="67">
                  <c:v>21.700000762939453</c:v>
                </c:pt>
                <c:pt idx="68">
                  <c:v>25.100000381469727</c:v>
                </c:pt>
                <c:pt idx="69">
                  <c:v>20.700000762939453</c:v>
                </c:pt>
                <c:pt idx="70">
                  <c:v>24.600000381469727</c:v>
                </c:pt>
                <c:pt idx="71">
                  <c:v>22.200000762939453</c:v>
                </c:pt>
                <c:pt idx="72">
                  <c:v>26.799999237060547</c:v>
                </c:pt>
                <c:pt idx="73">
                  <c:v>25.100000381469727</c:v>
                </c:pt>
                <c:pt idx="74">
                  <c:v>24.700000762939453</c:v>
                </c:pt>
                <c:pt idx="75">
                  <c:v>32.200000762939453</c:v>
                </c:pt>
                <c:pt idx="76">
                  <c:v>21.299999237060547</c:v>
                </c:pt>
                <c:pt idx="77">
                  <c:v>23.799999237060547</c:v>
                </c:pt>
                <c:pt idx="78">
                  <c:v>23.5</c:v>
                </c:pt>
                <c:pt idx="79">
                  <c:v>27.200000762939453</c:v>
                </c:pt>
                <c:pt idx="80">
                  <c:v>22.799999237060547</c:v>
                </c:pt>
                <c:pt idx="81">
                  <c:v>27.899999618530273</c:v>
                </c:pt>
                <c:pt idx="82">
                  <c:v>31.799999237060547</c:v>
                </c:pt>
                <c:pt idx="83">
                  <c:v>31.899999618530273</c:v>
                </c:pt>
                <c:pt idx="84">
                  <c:v>28.700000762939453</c:v>
                </c:pt>
                <c:pt idx="85">
                  <c:v>25.799999237060547</c:v>
                </c:pt>
                <c:pt idx="86">
                  <c:v>23.700000762939453</c:v>
                </c:pt>
                <c:pt idx="87">
                  <c:v>30.299999237060547</c:v>
                </c:pt>
                <c:pt idx="88">
                  <c:v>29.5</c:v>
                </c:pt>
                <c:pt idx="89">
                  <c:v>22.200000762939453</c:v>
                </c:pt>
                <c:pt idx="90">
                  <c:v>27.899999618530273</c:v>
                </c:pt>
                <c:pt idx="91">
                  <c:v>26.100000381469727</c:v>
                </c:pt>
                <c:pt idx="92">
                  <c:v>20.799999237060547</c:v>
                </c:pt>
                <c:pt idx="93">
                  <c:v>20.799999237060547</c:v>
                </c:pt>
                <c:pt idx="94">
                  <c:v>22.200000762939453</c:v>
                </c:pt>
                <c:pt idx="95">
                  <c:v>30.100000381469727</c:v>
                </c:pt>
                <c:pt idx="96">
                  <c:v>23.5</c:v>
                </c:pt>
                <c:pt idx="97">
                  <c:v>23.5</c:v>
                </c:pt>
                <c:pt idx="98">
                  <c:v>27.700000762939453</c:v>
                </c:pt>
                <c:pt idx="99">
                  <c:v>23.299999237060547</c:v>
                </c:pt>
              </c:numCache>
            </c:numRef>
          </c:xVal>
          <c:yVal>
            <c:numRef>
              <c:f>crime_reg!$B$25:$B$124</c:f>
              <c:numCache>
                <c:formatCode>General</c:formatCode>
                <c:ptCount val="100"/>
                <c:pt idx="0">
                  <c:v>37.107163205541426</c:v>
                </c:pt>
                <c:pt idx="1">
                  <c:v>31.226696391934972</c:v>
                </c:pt>
                <c:pt idx="2">
                  <c:v>43.37966263553502</c:v>
                </c:pt>
                <c:pt idx="3">
                  <c:v>40.635441798225251</c:v>
                </c:pt>
                <c:pt idx="4">
                  <c:v>27.894430368744601</c:v>
                </c:pt>
                <c:pt idx="5">
                  <c:v>49.848174635022076</c:v>
                </c:pt>
                <c:pt idx="6">
                  <c:v>44.555753007296218</c:v>
                </c:pt>
                <c:pt idx="7">
                  <c:v>38.675286193689765</c:v>
                </c:pt>
                <c:pt idx="8">
                  <c:v>46.711924920025275</c:v>
                </c:pt>
                <c:pt idx="9">
                  <c:v>50.828252437289819</c:v>
                </c:pt>
                <c:pt idx="10">
                  <c:v>42.595597402760738</c:v>
                </c:pt>
                <c:pt idx="11">
                  <c:v>46.31989604233825</c:v>
                </c:pt>
                <c:pt idx="12">
                  <c:v>37.303179513734996</c:v>
                </c:pt>
                <c:pt idx="13">
                  <c:v>44.947785623683366</c:v>
                </c:pt>
                <c:pt idx="14">
                  <c:v>34.950991292812368</c:v>
                </c:pt>
                <c:pt idx="15">
                  <c:v>34.950991292812368</c:v>
                </c:pt>
                <c:pt idx="16">
                  <c:v>39.655363995957508</c:v>
                </c:pt>
                <c:pt idx="17">
                  <c:v>38.283257316002739</c:v>
                </c:pt>
                <c:pt idx="18">
                  <c:v>43.37966263553502</c:v>
                </c:pt>
                <c:pt idx="19">
                  <c:v>36.911146897347855</c:v>
                </c:pt>
                <c:pt idx="20">
                  <c:v>35.53904021739308</c:v>
                </c:pt>
                <c:pt idx="21">
                  <c:v>41.223490722805963</c:v>
                </c:pt>
                <c:pt idx="22">
                  <c:v>44.555753007296218</c:v>
                </c:pt>
                <c:pt idx="23">
                  <c:v>39.655363995957508</c:v>
                </c:pt>
                <c:pt idx="24">
                  <c:v>56.904731820389728</c:v>
                </c:pt>
                <c:pt idx="25">
                  <c:v>42.595597402760738</c:v>
                </c:pt>
                <c:pt idx="26">
                  <c:v>42.987630019147879</c:v>
                </c:pt>
                <c:pt idx="27">
                  <c:v>42.791613710954309</c:v>
                </c:pt>
                <c:pt idx="28">
                  <c:v>46.515908611831705</c:v>
                </c:pt>
                <c:pt idx="29">
                  <c:v>39.067318810076912</c:v>
                </c:pt>
                <c:pt idx="30">
                  <c:v>38.47927362419631</c:v>
                </c:pt>
                <c:pt idx="31">
                  <c:v>63.177231250383329</c:v>
                </c:pt>
                <c:pt idx="32">
                  <c:v>32.990835688276889</c:v>
                </c:pt>
                <c:pt idx="33">
                  <c:v>41.419507030999533</c:v>
                </c:pt>
                <c:pt idx="34">
                  <c:v>35.343023909199509</c:v>
                </c:pt>
                <c:pt idx="35">
                  <c:v>45.535830809563961</c:v>
                </c:pt>
                <c:pt idx="36">
                  <c:v>37.303179513734996</c:v>
                </c:pt>
                <c:pt idx="37">
                  <c:v>27.110368874670435</c:v>
                </c:pt>
                <c:pt idx="38">
                  <c:v>36.519118019660823</c:v>
                </c:pt>
                <c:pt idx="39">
                  <c:v>45.339818240070507</c:v>
                </c:pt>
                <c:pt idx="40">
                  <c:v>28.090446676938171</c:v>
                </c:pt>
                <c:pt idx="41">
                  <c:v>32.990835688276889</c:v>
                </c:pt>
                <c:pt idx="42">
                  <c:v>37.107163205541426</c:v>
                </c:pt>
                <c:pt idx="43">
                  <c:v>57.492784483670548</c:v>
                </c:pt>
                <c:pt idx="44">
                  <c:v>32.206774194202715</c:v>
                </c:pt>
                <c:pt idx="45">
                  <c:v>45.927863425951102</c:v>
                </c:pt>
                <c:pt idx="46">
                  <c:v>49.456142018634935</c:v>
                </c:pt>
                <c:pt idx="47">
                  <c:v>55.924654018121984</c:v>
                </c:pt>
                <c:pt idx="48">
                  <c:v>49.848174635022076</c:v>
                </c:pt>
                <c:pt idx="49">
                  <c:v>39.851380304151078</c:v>
                </c:pt>
                <c:pt idx="50">
                  <c:v>35.53904021739308</c:v>
                </c:pt>
                <c:pt idx="51">
                  <c:v>37.891224699615599</c:v>
                </c:pt>
                <c:pt idx="52">
                  <c:v>37.303179513734996</c:v>
                </c:pt>
                <c:pt idx="53">
                  <c:v>31.814741577815575</c:v>
                </c:pt>
                <c:pt idx="54">
                  <c:v>46.711924920025275</c:v>
                </c:pt>
                <c:pt idx="55">
                  <c:v>47.692002722293019</c:v>
                </c:pt>
                <c:pt idx="56">
                  <c:v>48.476064216367192</c:v>
                </c:pt>
                <c:pt idx="57">
                  <c:v>33.774897182351054</c:v>
                </c:pt>
                <c:pt idx="58">
                  <c:v>39.067318810076912</c:v>
                </c:pt>
                <c:pt idx="59">
                  <c:v>41.615519600492995</c:v>
                </c:pt>
                <c:pt idx="60">
                  <c:v>41.811535908686565</c:v>
                </c:pt>
                <c:pt idx="61">
                  <c:v>43.183646327341449</c:v>
                </c:pt>
                <c:pt idx="62">
                  <c:v>30.050602281473658</c:v>
                </c:pt>
                <c:pt idx="63">
                  <c:v>34.362946106931773</c:v>
                </c:pt>
                <c:pt idx="64">
                  <c:v>51.22028505367696</c:v>
                </c:pt>
                <c:pt idx="65">
                  <c:v>42.007552216880136</c:v>
                </c:pt>
                <c:pt idx="66">
                  <c:v>43.575675205028482</c:v>
                </c:pt>
                <c:pt idx="67">
                  <c:v>33.5788846128576</c:v>
                </c:pt>
                <c:pt idx="68">
                  <c:v>40.243412920538219</c:v>
                </c:pt>
                <c:pt idx="69">
                  <c:v>31.618729008322113</c:v>
                </c:pt>
                <c:pt idx="70">
                  <c:v>39.263335118270483</c:v>
                </c:pt>
                <c:pt idx="71">
                  <c:v>34.558962415125343</c:v>
                </c:pt>
                <c:pt idx="72">
                  <c:v>43.575675205028482</c:v>
                </c:pt>
                <c:pt idx="73">
                  <c:v>40.243412920538219</c:v>
                </c:pt>
                <c:pt idx="74">
                  <c:v>39.459351426464053</c:v>
                </c:pt>
                <c:pt idx="75">
                  <c:v>54.160518460480183</c:v>
                </c:pt>
                <c:pt idx="76">
                  <c:v>32.794819380083311</c:v>
                </c:pt>
                <c:pt idx="77">
                  <c:v>37.695208391422028</c:v>
                </c:pt>
                <c:pt idx="78">
                  <c:v>37.107163205541426</c:v>
                </c:pt>
                <c:pt idx="79">
                  <c:v>44.359740437802763</c:v>
                </c:pt>
                <c:pt idx="80">
                  <c:v>35.735052786886541</c:v>
                </c:pt>
                <c:pt idx="81">
                  <c:v>45.731847117757532</c:v>
                </c:pt>
                <c:pt idx="82">
                  <c:v>53.376453227705902</c:v>
                </c:pt>
                <c:pt idx="83">
                  <c:v>53.572469535899472</c:v>
                </c:pt>
                <c:pt idx="84">
                  <c:v>47.299973844605987</c:v>
                </c:pt>
                <c:pt idx="85">
                  <c:v>41.615519600492995</c:v>
                </c:pt>
                <c:pt idx="86">
                  <c:v>37.499195821928566</c:v>
                </c:pt>
                <c:pt idx="87">
                  <c:v>50.436219820902672</c:v>
                </c:pt>
                <c:pt idx="88">
                  <c:v>48.868096832754333</c:v>
                </c:pt>
                <c:pt idx="89">
                  <c:v>34.558962415125343</c:v>
                </c:pt>
                <c:pt idx="90">
                  <c:v>45.731847117757532</c:v>
                </c:pt>
                <c:pt idx="91">
                  <c:v>42.203568525073706</c:v>
                </c:pt>
                <c:pt idx="92">
                  <c:v>31.814741577815575</c:v>
                </c:pt>
                <c:pt idx="93">
                  <c:v>31.814741577815575</c:v>
                </c:pt>
                <c:pt idx="94">
                  <c:v>34.558962415125343</c:v>
                </c:pt>
                <c:pt idx="95">
                  <c:v>50.044190943215646</c:v>
                </c:pt>
                <c:pt idx="96">
                  <c:v>37.107163205541426</c:v>
                </c:pt>
                <c:pt idx="97">
                  <c:v>37.107163205541426</c:v>
                </c:pt>
                <c:pt idx="98">
                  <c:v>45.339818240070507</c:v>
                </c:pt>
                <c:pt idx="99">
                  <c:v>36.715130589154285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59D-4AA3-9645-1F626357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0841216"/>
        <c:axId val="1700841632"/>
      </c:scatterChart>
      <c:valAx>
        <c:axId val="1700841216"/>
        <c:scaling>
          <c:orientation val="minMax"/>
          <c:max val="37"/>
          <c:min val="17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X Variable 1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00841632"/>
        <c:crosses val="autoZero"/>
        <c:crossBetween val="midCat"/>
      </c:valAx>
      <c:valAx>
        <c:axId val="170084163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CA"/>
                  <a:t>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00841216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Goals Scored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4-43CB-9DD1-215556E93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accent2">
                    <a:lumMod val="60000"/>
                    <a:lumOff val="40000"/>
                  </a:schemeClr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37572904513696354"/>
                  <c:y val="-0.18480347260464039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goals!$A$3:$A$32</c:f>
              <c:numCache>
                <c:formatCode>General</c:formatCode>
                <c:ptCount val="30"/>
                <c:pt idx="0">
                  <c:v>102</c:v>
                </c:pt>
                <c:pt idx="1">
                  <c:v>104</c:v>
                </c:pt>
                <c:pt idx="2">
                  <c:v>114</c:v>
                </c:pt>
                <c:pt idx="3">
                  <c:v>120</c:v>
                </c:pt>
                <c:pt idx="4">
                  <c:v>129</c:v>
                </c:pt>
                <c:pt idx="5">
                  <c:v>130</c:v>
                </c:pt>
                <c:pt idx="6">
                  <c:v>135</c:v>
                </c:pt>
                <c:pt idx="7">
                  <c:v>138</c:v>
                </c:pt>
                <c:pt idx="8">
                  <c:v>138</c:v>
                </c:pt>
                <c:pt idx="9">
                  <c:v>141</c:v>
                </c:pt>
                <c:pt idx="10">
                  <c:v>145</c:v>
                </c:pt>
                <c:pt idx="11">
                  <c:v>147</c:v>
                </c:pt>
                <c:pt idx="12">
                  <c:v>147</c:v>
                </c:pt>
                <c:pt idx="13">
                  <c:v>151</c:v>
                </c:pt>
                <c:pt idx="14">
                  <c:v>158</c:v>
                </c:pt>
                <c:pt idx="15">
                  <c:v>161</c:v>
                </c:pt>
                <c:pt idx="16">
                  <c:v>161</c:v>
                </c:pt>
                <c:pt idx="17">
                  <c:v>167</c:v>
                </c:pt>
                <c:pt idx="18">
                  <c:v>176</c:v>
                </c:pt>
                <c:pt idx="19">
                  <c:v>201</c:v>
                </c:pt>
                <c:pt idx="20">
                  <c:v>206</c:v>
                </c:pt>
                <c:pt idx="21">
                  <c:v>221</c:v>
                </c:pt>
                <c:pt idx="22">
                  <c:v>222</c:v>
                </c:pt>
                <c:pt idx="23">
                  <c:v>228</c:v>
                </c:pt>
                <c:pt idx="24">
                  <c:v>235</c:v>
                </c:pt>
                <c:pt idx="25">
                  <c:v>241</c:v>
                </c:pt>
                <c:pt idx="26">
                  <c:v>249</c:v>
                </c:pt>
                <c:pt idx="27">
                  <c:v>256</c:v>
                </c:pt>
                <c:pt idx="28">
                  <c:v>258</c:v>
                </c:pt>
                <c:pt idx="29">
                  <c:v>258</c:v>
                </c:pt>
              </c:numCache>
            </c:numRef>
          </c:xVal>
          <c:yVal>
            <c:numRef>
              <c:f>goals!$B$3:$B$32</c:f>
              <c:numCache>
                <c:formatCode>General</c:formatCode>
                <c:ptCount val="30"/>
                <c:pt idx="0">
                  <c:v>6</c:v>
                </c:pt>
                <c:pt idx="1">
                  <c:v>7</c:v>
                </c:pt>
                <c:pt idx="2">
                  <c:v>9</c:v>
                </c:pt>
                <c:pt idx="3">
                  <c:v>15</c:v>
                </c:pt>
                <c:pt idx="4">
                  <c:v>22</c:v>
                </c:pt>
                <c:pt idx="5">
                  <c:v>16</c:v>
                </c:pt>
                <c:pt idx="6">
                  <c:v>16</c:v>
                </c:pt>
                <c:pt idx="7">
                  <c:v>22</c:v>
                </c:pt>
                <c:pt idx="8">
                  <c:v>26</c:v>
                </c:pt>
                <c:pt idx="9">
                  <c:v>11</c:v>
                </c:pt>
                <c:pt idx="10">
                  <c:v>20</c:v>
                </c:pt>
                <c:pt idx="11">
                  <c:v>10</c:v>
                </c:pt>
                <c:pt idx="12">
                  <c:v>23</c:v>
                </c:pt>
                <c:pt idx="13">
                  <c:v>26</c:v>
                </c:pt>
                <c:pt idx="14">
                  <c:v>25</c:v>
                </c:pt>
                <c:pt idx="15">
                  <c:v>14</c:v>
                </c:pt>
                <c:pt idx="16">
                  <c:v>30</c:v>
                </c:pt>
                <c:pt idx="17">
                  <c:v>20</c:v>
                </c:pt>
                <c:pt idx="18">
                  <c:v>19</c:v>
                </c:pt>
                <c:pt idx="19">
                  <c:v>28</c:v>
                </c:pt>
                <c:pt idx="20">
                  <c:v>15</c:v>
                </c:pt>
                <c:pt idx="21">
                  <c:v>21</c:v>
                </c:pt>
                <c:pt idx="22">
                  <c:v>25</c:v>
                </c:pt>
                <c:pt idx="23">
                  <c:v>23</c:v>
                </c:pt>
                <c:pt idx="24">
                  <c:v>21</c:v>
                </c:pt>
                <c:pt idx="25">
                  <c:v>33</c:v>
                </c:pt>
                <c:pt idx="26">
                  <c:v>20</c:v>
                </c:pt>
                <c:pt idx="27">
                  <c:v>33</c:v>
                </c:pt>
                <c:pt idx="28">
                  <c:v>26</c:v>
                </c:pt>
                <c:pt idx="29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824-43CB-9DD1-215556E93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44852112"/>
        <c:axId val="1844853360"/>
      </c:scatterChart>
      <c:valAx>
        <c:axId val="1844852112"/>
        <c:scaling>
          <c:orientation val="minMax"/>
          <c:max val="260"/>
          <c:min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853360"/>
        <c:crosses val="autoZero"/>
        <c:crossBetween val="midCat"/>
      </c:valAx>
      <c:valAx>
        <c:axId val="18448533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4852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884810841332581"/>
          <c:y val="1.7692576849518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Goals True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38100" cap="rnd">
                <a:solidFill>
                  <a:schemeClr val="accent6">
                    <a:lumMod val="60000"/>
                    <a:lumOff val="40000"/>
                  </a:schemeClr>
                </a:solidFill>
                <a:prstDash val="solid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0.49857093950212744"/>
                  <c:y val="-0.26433917180629835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2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goals!$A$3:$A$32</c:f>
              <c:numCache>
                <c:formatCode>General</c:formatCode>
                <c:ptCount val="30"/>
                <c:pt idx="0">
                  <c:v>102</c:v>
                </c:pt>
                <c:pt idx="1">
                  <c:v>104</c:v>
                </c:pt>
                <c:pt idx="2">
                  <c:v>114</c:v>
                </c:pt>
                <c:pt idx="3">
                  <c:v>120</c:v>
                </c:pt>
                <c:pt idx="4">
                  <c:v>129</c:v>
                </c:pt>
                <c:pt idx="5">
                  <c:v>130</c:v>
                </c:pt>
                <c:pt idx="6">
                  <c:v>135</c:v>
                </c:pt>
                <c:pt idx="7">
                  <c:v>138</c:v>
                </c:pt>
                <c:pt idx="8">
                  <c:v>138</c:v>
                </c:pt>
                <c:pt idx="9">
                  <c:v>141</c:v>
                </c:pt>
                <c:pt idx="10">
                  <c:v>145</c:v>
                </c:pt>
                <c:pt idx="11">
                  <c:v>147</c:v>
                </c:pt>
                <c:pt idx="12">
                  <c:v>147</c:v>
                </c:pt>
                <c:pt idx="13">
                  <c:v>151</c:v>
                </c:pt>
                <c:pt idx="14">
                  <c:v>158</c:v>
                </c:pt>
                <c:pt idx="15">
                  <c:v>161</c:v>
                </c:pt>
                <c:pt idx="16">
                  <c:v>161</c:v>
                </c:pt>
                <c:pt idx="17">
                  <c:v>167</c:v>
                </c:pt>
                <c:pt idx="18">
                  <c:v>176</c:v>
                </c:pt>
                <c:pt idx="19">
                  <c:v>201</c:v>
                </c:pt>
                <c:pt idx="20">
                  <c:v>206</c:v>
                </c:pt>
                <c:pt idx="21">
                  <c:v>221</c:v>
                </c:pt>
                <c:pt idx="22">
                  <c:v>222</c:v>
                </c:pt>
                <c:pt idx="23">
                  <c:v>228</c:v>
                </c:pt>
                <c:pt idx="24">
                  <c:v>235</c:v>
                </c:pt>
                <c:pt idx="25">
                  <c:v>241</c:v>
                </c:pt>
                <c:pt idx="26">
                  <c:v>249</c:v>
                </c:pt>
                <c:pt idx="27">
                  <c:v>256</c:v>
                </c:pt>
                <c:pt idx="28">
                  <c:v>258</c:v>
                </c:pt>
                <c:pt idx="29">
                  <c:v>258</c:v>
                </c:pt>
              </c:numCache>
            </c:numRef>
          </c:xVal>
          <c:yVal>
            <c:numRef>
              <c:f>goals!$C$3:$C$32</c:f>
              <c:numCache>
                <c:formatCode>General</c:formatCode>
                <c:ptCount val="30"/>
                <c:pt idx="0">
                  <c:v>6</c:v>
                </c:pt>
                <c:pt idx="1">
                  <c:v>7</c:v>
                </c:pt>
                <c:pt idx="2">
                  <c:v>9</c:v>
                </c:pt>
                <c:pt idx="3">
                  <c:v>15</c:v>
                </c:pt>
                <c:pt idx="4">
                  <c:v>22</c:v>
                </c:pt>
                <c:pt idx="5">
                  <c:v>16</c:v>
                </c:pt>
                <c:pt idx="6">
                  <c:v>16</c:v>
                </c:pt>
                <c:pt idx="7">
                  <c:v>22</c:v>
                </c:pt>
                <c:pt idx="8">
                  <c:v>26</c:v>
                </c:pt>
                <c:pt idx="9">
                  <c:v>11</c:v>
                </c:pt>
                <c:pt idx="10">
                  <c:v>20</c:v>
                </c:pt>
                <c:pt idx="11">
                  <c:v>10</c:v>
                </c:pt>
                <c:pt idx="12">
                  <c:v>23</c:v>
                </c:pt>
                <c:pt idx="13">
                  <c:v>26</c:v>
                </c:pt>
                <c:pt idx="14">
                  <c:v>25</c:v>
                </c:pt>
                <c:pt idx="15">
                  <c:v>14</c:v>
                </c:pt>
                <c:pt idx="16">
                  <c:v>30</c:v>
                </c:pt>
                <c:pt idx="17">
                  <c:v>20</c:v>
                </c:pt>
                <c:pt idx="18">
                  <c:v>19</c:v>
                </c:pt>
                <c:pt idx="19">
                  <c:v>28</c:v>
                </c:pt>
                <c:pt idx="20">
                  <c:v>15</c:v>
                </c:pt>
                <c:pt idx="21">
                  <c:v>21</c:v>
                </c:pt>
                <c:pt idx="22">
                  <c:v>25</c:v>
                </c:pt>
                <c:pt idx="23">
                  <c:v>23</c:v>
                </c:pt>
                <c:pt idx="24">
                  <c:v>21</c:v>
                </c:pt>
                <c:pt idx="25">
                  <c:v>33</c:v>
                </c:pt>
                <c:pt idx="26">
                  <c:v>20</c:v>
                </c:pt>
                <c:pt idx="27">
                  <c:v>33</c:v>
                </c:pt>
                <c:pt idx="28">
                  <c:v>26</c:v>
                </c:pt>
                <c:pt idx="29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03-48DA-A404-D0EBF90F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0393792"/>
        <c:axId val="1230387968"/>
      </c:scatterChart>
      <c:valAx>
        <c:axId val="1230393792"/>
        <c:scaling>
          <c:orientation val="minMax"/>
          <c:max val="260"/>
          <c:min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0387968"/>
        <c:crosses val="autoZero"/>
        <c:crossBetween val="midCat"/>
      </c:valAx>
      <c:valAx>
        <c:axId val="123038796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03937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Goals 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Sheet2!$J$2</c:f>
              <c:strCache>
                <c:ptCount val="1"/>
                <c:pt idx="0">
                  <c:v>Res1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Sheet2!$I$3:$I$32</c:f>
              <c:numCache>
                <c:formatCode>0.0</c:formatCode>
                <c:ptCount val="30"/>
                <c:pt idx="0">
                  <c:v>14.824528170212222</c:v>
                </c:pt>
                <c:pt idx="1">
                  <c:v>14.955105641431711</c:v>
                </c:pt>
                <c:pt idx="2">
                  <c:v>15.607992997529156</c:v>
                </c:pt>
                <c:pt idx="3">
                  <c:v>15.999725411187622</c:v>
                </c:pt>
                <c:pt idx="4">
                  <c:v>16.587324031675323</c:v>
                </c:pt>
                <c:pt idx="5">
                  <c:v>16.652612767285071</c:v>
                </c:pt>
                <c:pt idx="6">
                  <c:v>16.979056445333789</c:v>
                </c:pt>
                <c:pt idx="7">
                  <c:v>17.174922652163026</c:v>
                </c:pt>
                <c:pt idx="8">
                  <c:v>17.174922652163026</c:v>
                </c:pt>
                <c:pt idx="9">
                  <c:v>17.37078885899226</c:v>
                </c:pt>
                <c:pt idx="10">
                  <c:v>17.631943801431238</c:v>
                </c:pt>
                <c:pt idx="11">
                  <c:v>17.762521272650726</c:v>
                </c:pt>
                <c:pt idx="12">
                  <c:v>17.762521272650726</c:v>
                </c:pt>
                <c:pt idx="13">
                  <c:v>18.023676215089704</c:v>
                </c:pt>
                <c:pt idx="14">
                  <c:v>18.480697364357916</c:v>
                </c:pt>
                <c:pt idx="15">
                  <c:v>18.676563571187152</c:v>
                </c:pt>
                <c:pt idx="16">
                  <c:v>18.676563571187152</c:v>
                </c:pt>
                <c:pt idx="17">
                  <c:v>19.068295984845619</c:v>
                </c:pt>
                <c:pt idx="18">
                  <c:v>19.655894605333316</c:v>
                </c:pt>
                <c:pt idx="19">
                  <c:v>21.288112995576931</c:v>
                </c:pt>
                <c:pt idx="20">
                  <c:v>21.614556673625657</c:v>
                </c:pt>
                <c:pt idx="21">
                  <c:v>22.59388770777182</c:v>
                </c:pt>
                <c:pt idx="22">
                  <c:v>22.659176443381568</c:v>
                </c:pt>
                <c:pt idx="23">
                  <c:v>23.050908857040035</c:v>
                </c:pt>
                <c:pt idx="24">
                  <c:v>23.507930006308246</c:v>
                </c:pt>
                <c:pt idx="25">
                  <c:v>23.899662419966713</c:v>
                </c:pt>
                <c:pt idx="26">
                  <c:v>24.421972304844672</c:v>
                </c:pt>
                <c:pt idx="27">
                  <c:v>24.87899345411288</c:v>
                </c:pt>
                <c:pt idx="28">
                  <c:v>25.009570925332369</c:v>
                </c:pt>
                <c:pt idx="29">
                  <c:v>25.009570925332369</c:v>
                </c:pt>
              </c:numCache>
            </c:numRef>
          </c:xVal>
          <c:yVal>
            <c:numRef>
              <c:f>Sheet2!$J$3:$J$32</c:f>
              <c:numCache>
                <c:formatCode>0.0</c:formatCode>
                <c:ptCount val="30"/>
                <c:pt idx="0">
                  <c:v>-8.824528170212222</c:v>
                </c:pt>
                <c:pt idx="1">
                  <c:v>-7.9551056414317109</c:v>
                </c:pt>
                <c:pt idx="2">
                  <c:v>-6.6079929975291556</c:v>
                </c:pt>
                <c:pt idx="3">
                  <c:v>-0.99972541118762237</c:v>
                </c:pt>
                <c:pt idx="4">
                  <c:v>5.4126759683246775</c:v>
                </c:pt>
                <c:pt idx="5">
                  <c:v>-0.65261276728507056</c:v>
                </c:pt>
                <c:pt idx="6">
                  <c:v>-0.97905644533378933</c:v>
                </c:pt>
                <c:pt idx="7">
                  <c:v>4.8250773478369737</c:v>
                </c:pt>
                <c:pt idx="8">
                  <c:v>8.8250773478369737</c:v>
                </c:pt>
                <c:pt idx="9">
                  <c:v>-6.3707888589922597</c:v>
                </c:pt>
                <c:pt idx="10">
                  <c:v>2.3680561985687625</c:v>
                </c:pt>
                <c:pt idx="11">
                  <c:v>-7.7625212726507264</c:v>
                </c:pt>
                <c:pt idx="12">
                  <c:v>5.2374787273492736</c:v>
                </c:pt>
                <c:pt idx="13">
                  <c:v>7.9763237849102957</c:v>
                </c:pt>
                <c:pt idx="14">
                  <c:v>6.5193026356420845</c:v>
                </c:pt>
                <c:pt idx="15">
                  <c:v>-4.6765635711871525</c:v>
                </c:pt>
                <c:pt idx="16">
                  <c:v>11.323436428812848</c:v>
                </c:pt>
                <c:pt idx="17">
                  <c:v>0.93170401515438073</c:v>
                </c:pt>
                <c:pt idx="18">
                  <c:v>-0.65589460533331589</c:v>
                </c:pt>
                <c:pt idx="19">
                  <c:v>6.711887004423069</c:v>
                </c:pt>
                <c:pt idx="20">
                  <c:v>-6.6145566736256569</c:v>
                </c:pt>
                <c:pt idx="21">
                  <c:v>-1.5938877077718203</c:v>
                </c:pt>
                <c:pt idx="22">
                  <c:v>2.3408235566184317</c:v>
                </c:pt>
                <c:pt idx="23">
                  <c:v>-5.0908857040035116E-2</c:v>
                </c:pt>
                <c:pt idx="24">
                  <c:v>-2.5079300063082464</c:v>
                </c:pt>
                <c:pt idx="25">
                  <c:v>9.1003375800332869</c:v>
                </c:pt>
                <c:pt idx="26">
                  <c:v>-4.4219723048446724</c:v>
                </c:pt>
                <c:pt idx="27">
                  <c:v>8.1210065458871199</c:v>
                </c:pt>
                <c:pt idx="28">
                  <c:v>0.99042907466763097</c:v>
                </c:pt>
                <c:pt idx="29">
                  <c:v>-20.009570925332369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D7-4887-98FF-BEAD7389C9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33225152"/>
        <c:axId val="1833230144"/>
      </c:scatterChart>
      <c:valAx>
        <c:axId val="1833225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3230144"/>
        <c:crosses val="autoZero"/>
        <c:crossBetween val="midCat"/>
      </c:valAx>
      <c:valAx>
        <c:axId val="183323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3225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Goals True</a:t>
            </a:r>
          </a:p>
          <a:p>
            <a:pPr>
              <a:defRPr/>
            </a:pPr>
            <a:r>
              <a:rPr lang="en-US"/>
              <a:t>Residuals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Sheet2!$L$2</c:f>
              <c:strCache>
                <c:ptCount val="1"/>
                <c:pt idx="0">
                  <c:v>Res2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Sheet2!$K$3:$K$32</c:f>
              <c:numCache>
                <c:formatCode>0.0</c:formatCode>
                <c:ptCount val="30"/>
                <c:pt idx="0">
                  <c:v>13.289254226820393</c:v>
                </c:pt>
                <c:pt idx="1">
                  <c:v>13.490559755223687</c:v>
                </c:pt>
                <c:pt idx="2">
                  <c:v>14.497087397240154</c:v>
                </c:pt>
                <c:pt idx="3">
                  <c:v>15.101003982450035</c:v>
                </c:pt>
                <c:pt idx="4">
                  <c:v>16.006878860264855</c:v>
                </c:pt>
                <c:pt idx="5">
                  <c:v>16.107531624466503</c:v>
                </c:pt>
                <c:pt idx="6">
                  <c:v>16.610795445474736</c:v>
                </c:pt>
                <c:pt idx="7">
                  <c:v>16.912753738079676</c:v>
                </c:pt>
                <c:pt idx="8">
                  <c:v>16.912753738079676</c:v>
                </c:pt>
                <c:pt idx="9">
                  <c:v>17.214712030684616</c:v>
                </c:pt>
                <c:pt idx="10">
                  <c:v>17.617323087491204</c:v>
                </c:pt>
                <c:pt idx="11">
                  <c:v>17.818628615894497</c:v>
                </c:pt>
                <c:pt idx="12">
                  <c:v>17.818628615894497</c:v>
                </c:pt>
                <c:pt idx="13">
                  <c:v>18.221239672701085</c:v>
                </c:pt>
                <c:pt idx="14">
                  <c:v>18.92580902211261</c:v>
                </c:pt>
                <c:pt idx="15">
                  <c:v>19.227767314717553</c:v>
                </c:pt>
                <c:pt idx="16">
                  <c:v>19.227767314717553</c:v>
                </c:pt>
                <c:pt idx="17">
                  <c:v>19.831683899927434</c:v>
                </c:pt>
                <c:pt idx="18">
                  <c:v>20.737558777742255</c:v>
                </c:pt>
                <c:pt idx="19">
                  <c:v>23.253877882783421</c:v>
                </c:pt>
                <c:pt idx="20">
                  <c:v>23.757141703791657</c:v>
                </c:pt>
                <c:pt idx="21">
                  <c:v>25.266933166816358</c:v>
                </c:pt>
                <c:pt idx="22">
                  <c:v>25.367585931018002</c:v>
                </c:pt>
                <c:pt idx="23">
                  <c:v>25.971502516227883</c:v>
                </c:pt>
                <c:pt idx="24">
                  <c:v>26.676071865639411</c:v>
                </c:pt>
                <c:pt idx="25">
                  <c:v>27.279988450849292</c:v>
                </c:pt>
                <c:pt idx="26">
                  <c:v>28.085210564462464</c:v>
                </c:pt>
                <c:pt idx="27">
                  <c:v>28.789779913873993</c:v>
                </c:pt>
                <c:pt idx="28">
                  <c:v>28.991085442277285</c:v>
                </c:pt>
                <c:pt idx="29">
                  <c:v>28.991085442277285</c:v>
                </c:pt>
              </c:numCache>
            </c:numRef>
          </c:xVal>
          <c:yVal>
            <c:numRef>
              <c:f>Sheet2!$L$3:$L$32</c:f>
              <c:numCache>
                <c:formatCode>0.0</c:formatCode>
                <c:ptCount val="30"/>
                <c:pt idx="0">
                  <c:v>-7.2892542268203933</c:v>
                </c:pt>
                <c:pt idx="1">
                  <c:v>-6.4905597552236873</c:v>
                </c:pt>
                <c:pt idx="2">
                  <c:v>-5.4970873972401542</c:v>
                </c:pt>
                <c:pt idx="3">
                  <c:v>-0.10100398245003461</c:v>
                </c:pt>
                <c:pt idx="4">
                  <c:v>5.9931211397351447</c:v>
                </c:pt>
                <c:pt idx="5">
                  <c:v>-0.10753162446650322</c:v>
                </c:pt>
                <c:pt idx="6">
                  <c:v>-0.61079544547473574</c:v>
                </c:pt>
                <c:pt idx="7">
                  <c:v>5.087246261920324</c:v>
                </c:pt>
                <c:pt idx="8">
                  <c:v>9.087246261920324</c:v>
                </c:pt>
                <c:pt idx="9">
                  <c:v>-6.2147120306846162</c:v>
                </c:pt>
                <c:pt idx="10">
                  <c:v>2.3826769125087957</c:v>
                </c:pt>
                <c:pt idx="11">
                  <c:v>-7.8186286158944966</c:v>
                </c:pt>
                <c:pt idx="12">
                  <c:v>5.1813713841055034</c:v>
                </c:pt>
                <c:pt idx="13">
                  <c:v>7.7787603272989152</c:v>
                </c:pt>
                <c:pt idx="14">
                  <c:v>6.0741909778873904</c:v>
                </c:pt>
                <c:pt idx="15">
                  <c:v>-5.2277673147175534</c:v>
                </c:pt>
                <c:pt idx="16">
                  <c:v>10.772232685282447</c:v>
                </c:pt>
                <c:pt idx="17">
                  <c:v>0.16831610007256614</c:v>
                </c:pt>
                <c:pt idx="18">
                  <c:v>-1.7375587777422545</c:v>
                </c:pt>
                <c:pt idx="19">
                  <c:v>4.7461221172165793</c:v>
                </c:pt>
                <c:pt idx="20">
                  <c:v>-8.7571417037916568</c:v>
                </c:pt>
                <c:pt idx="21">
                  <c:v>-4.2669331668163579</c:v>
                </c:pt>
                <c:pt idx="22">
                  <c:v>-0.3675859310180023</c:v>
                </c:pt>
                <c:pt idx="23">
                  <c:v>-2.9715025162278828</c:v>
                </c:pt>
                <c:pt idx="24">
                  <c:v>-5.6760718656394111</c:v>
                </c:pt>
                <c:pt idx="25">
                  <c:v>5.7200115491507084</c:v>
                </c:pt>
                <c:pt idx="26">
                  <c:v>-8.0852105644624643</c:v>
                </c:pt>
                <c:pt idx="27">
                  <c:v>4.2102200861260073</c:v>
                </c:pt>
                <c:pt idx="28">
                  <c:v>-2.991085442277285</c:v>
                </c:pt>
                <c:pt idx="29">
                  <c:v>7.008914557722715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2E8-4E02-88E9-66E1AF628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8089152"/>
        <c:axId val="1968094976"/>
      </c:scatterChart>
      <c:valAx>
        <c:axId val="1968089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8094976"/>
        <c:crosses val="autoZero"/>
        <c:crossBetween val="midCat"/>
      </c:valAx>
      <c:valAx>
        <c:axId val="1968094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68089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914401</xdr:colOff>
      <xdr:row>5</xdr:row>
      <xdr:rowOff>93136</xdr:rowOff>
    </xdr:from>
    <xdr:to>
      <xdr:col>9</xdr:col>
      <xdr:colOff>303740</xdr:colOff>
      <xdr:row>30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60A6007-4523-4D25-84FA-62966270B8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485246</xdr:colOff>
      <xdr:row>1</xdr:row>
      <xdr:rowOff>48687</xdr:rowOff>
    </xdr:from>
    <xdr:to>
      <xdr:col>12</xdr:col>
      <xdr:colOff>503766</xdr:colOff>
      <xdr:row>26</xdr:row>
      <xdr:rowOff>123825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3EDF7935-D998-4F61-9B63-B88AA36A2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179917</xdr:colOff>
      <xdr:row>0</xdr:row>
      <xdr:rowOff>228599</xdr:rowOff>
    </xdr:from>
    <xdr:to>
      <xdr:col>16</xdr:col>
      <xdr:colOff>200025</xdr:colOff>
      <xdr:row>19</xdr:row>
      <xdr:rowOff>49740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915FC1-746E-4E5A-88EF-F1E699BD3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665692</xdr:colOff>
      <xdr:row>27</xdr:row>
      <xdr:rowOff>64558</xdr:rowOff>
    </xdr:from>
    <xdr:to>
      <xdr:col>17</xdr:col>
      <xdr:colOff>702734</xdr:colOff>
      <xdr:row>50</xdr:row>
      <xdr:rowOff>178858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CB8F63-DA97-4ED0-8C15-7DA95EFA0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221191</xdr:colOff>
      <xdr:row>19</xdr:row>
      <xdr:rowOff>216960</xdr:rowOff>
    </xdr:from>
    <xdr:to>
      <xdr:col>21</xdr:col>
      <xdr:colOff>389466</xdr:colOff>
      <xdr:row>38</xdr:row>
      <xdr:rowOff>46566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72D322-8869-4B15-8997-8B382063F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315384</xdr:colOff>
      <xdr:row>0</xdr:row>
      <xdr:rowOff>95776</xdr:rowOff>
    </xdr:from>
    <xdr:to>
      <xdr:col>21</xdr:col>
      <xdr:colOff>466726</xdr:colOff>
      <xdr:row>19</xdr:row>
      <xdr:rowOff>55033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D37AB7D-791B-4FBD-BA92-9BDAA466F1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359834</xdr:colOff>
      <xdr:row>11</xdr:row>
      <xdr:rowOff>45508</xdr:rowOff>
    </xdr:from>
    <xdr:to>
      <xdr:col>10</xdr:col>
      <xdr:colOff>245534</xdr:colOff>
      <xdr:row>28</xdr:row>
      <xdr:rowOff>36512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74524FF-8065-439A-8367-2EBF3D1ED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494241</xdr:colOff>
      <xdr:row>11</xdr:row>
      <xdr:rowOff>29104</xdr:rowOff>
    </xdr:from>
    <xdr:to>
      <xdr:col>16</xdr:col>
      <xdr:colOff>485774</xdr:colOff>
      <xdr:row>28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6E7954F-D8F4-4006-B7ED-58089F7386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0D19-27A1-4D28-AD4F-948F0BD0C403}">
  <dimension ref="A1:C16"/>
  <sheetViews>
    <sheetView tabSelected="1" workbookViewId="0"/>
  </sheetViews>
  <sheetFormatPr defaultRowHeight="18.75" x14ac:dyDescent="0.3"/>
  <cols>
    <col min="1" max="1" width="3.59765625" customWidth="1"/>
    <col min="2" max="2" width="10.09765625" customWidth="1"/>
    <col min="3" max="3" width="108" bestFit="1" customWidth="1"/>
  </cols>
  <sheetData>
    <row r="1" spans="1:3" s="2" customFormat="1" ht="26.25" x14ac:dyDescent="0.4">
      <c r="B1" s="3" t="s">
        <v>8</v>
      </c>
      <c r="C1" s="3" t="s">
        <v>5</v>
      </c>
    </row>
    <row r="2" spans="1:3" s="4" customFormat="1" x14ac:dyDescent="0.3">
      <c r="A2" s="4">
        <v>1</v>
      </c>
      <c r="B2" s="4" t="s">
        <v>3</v>
      </c>
      <c r="C2" s="4" t="s">
        <v>23</v>
      </c>
    </row>
    <row r="3" spans="1:3" x14ac:dyDescent="0.3">
      <c r="A3">
        <v>2</v>
      </c>
      <c r="B3" t="s">
        <v>3</v>
      </c>
      <c r="C3" t="s">
        <v>9</v>
      </c>
    </row>
    <row r="4" spans="1:3" x14ac:dyDescent="0.3">
      <c r="A4">
        <v>3</v>
      </c>
      <c r="B4" t="s">
        <v>2</v>
      </c>
      <c r="C4" t="s">
        <v>10</v>
      </c>
    </row>
    <row r="5" spans="1:3" x14ac:dyDescent="0.3">
      <c r="A5" s="4">
        <v>4</v>
      </c>
      <c r="B5" t="s">
        <v>2</v>
      </c>
      <c r="C5" t="s">
        <v>13</v>
      </c>
    </row>
    <row r="6" spans="1:3" x14ac:dyDescent="0.3">
      <c r="A6">
        <v>5</v>
      </c>
      <c r="B6" t="s">
        <v>3</v>
      </c>
      <c r="C6" t="s">
        <v>18</v>
      </c>
    </row>
    <row r="7" spans="1:3" x14ac:dyDescent="0.3">
      <c r="A7">
        <v>6</v>
      </c>
      <c r="B7" t="s">
        <v>3</v>
      </c>
      <c r="C7" t="s">
        <v>19</v>
      </c>
    </row>
    <row r="8" spans="1:3" x14ac:dyDescent="0.3">
      <c r="A8" s="4">
        <v>7</v>
      </c>
      <c r="B8" t="s">
        <v>2</v>
      </c>
      <c r="C8" t="s">
        <v>25</v>
      </c>
    </row>
    <row r="9" spans="1:3" x14ac:dyDescent="0.3">
      <c r="A9">
        <v>8</v>
      </c>
      <c r="B9" t="s">
        <v>7</v>
      </c>
      <c r="C9" t="s">
        <v>14</v>
      </c>
    </row>
    <row r="10" spans="1:3" x14ac:dyDescent="0.3">
      <c r="A10">
        <v>9</v>
      </c>
      <c r="B10" t="s">
        <v>7</v>
      </c>
      <c r="C10" t="s">
        <v>24</v>
      </c>
    </row>
    <row r="11" spans="1:3" x14ac:dyDescent="0.3">
      <c r="A11" s="4">
        <v>10</v>
      </c>
      <c r="B11" t="s">
        <v>7</v>
      </c>
      <c r="C11" t="s">
        <v>16</v>
      </c>
    </row>
    <row r="12" spans="1:3" x14ac:dyDescent="0.3">
      <c r="A12">
        <v>11</v>
      </c>
      <c r="B12" t="s">
        <v>7</v>
      </c>
      <c r="C12" t="s">
        <v>17</v>
      </c>
    </row>
    <row r="13" spans="1:3" x14ac:dyDescent="0.3">
      <c r="A13">
        <v>12</v>
      </c>
      <c r="B13" t="s">
        <v>7</v>
      </c>
      <c r="C13" t="s">
        <v>21</v>
      </c>
    </row>
    <row r="14" spans="1:3" x14ac:dyDescent="0.3">
      <c r="A14" s="4">
        <v>13</v>
      </c>
      <c r="B14" t="s">
        <v>7</v>
      </c>
      <c r="C14" t="s">
        <v>22</v>
      </c>
    </row>
    <row r="15" spans="1:3" x14ac:dyDescent="0.3">
      <c r="A15">
        <v>14</v>
      </c>
      <c r="B15" t="s">
        <v>7</v>
      </c>
      <c r="C15" t="s">
        <v>20</v>
      </c>
    </row>
    <row r="16" spans="1:3" x14ac:dyDescent="0.3">
      <c r="A16">
        <v>15</v>
      </c>
      <c r="B16" t="s">
        <v>7</v>
      </c>
      <c r="C16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37397-B8DE-4A61-ABC3-A082D43E70CA}">
  <dimension ref="A1:N111"/>
  <sheetViews>
    <sheetView workbookViewId="0">
      <pane ySplit="2" topLeftCell="A3" activePane="bottomLeft" state="frozen"/>
      <selection pane="bottomLeft"/>
    </sheetView>
  </sheetViews>
  <sheetFormatPr defaultRowHeight="18.75" x14ac:dyDescent="0.3"/>
  <cols>
    <col min="1" max="1" width="12.296875" customWidth="1"/>
    <col min="4" max="4" width="20.5" bestFit="1" customWidth="1"/>
    <col min="5" max="5" width="17.8984375" style="5" bestFit="1" customWidth="1"/>
    <col min="6" max="6" width="17.19921875" customWidth="1"/>
    <col min="7" max="7" width="10.59765625" bestFit="1" customWidth="1"/>
    <col min="13" max="13" width="8.796875" style="23"/>
  </cols>
  <sheetData>
    <row r="1" spans="1:14" x14ac:dyDescent="0.3">
      <c r="B1" t="s">
        <v>11</v>
      </c>
      <c r="K1" t="s">
        <v>11</v>
      </c>
    </row>
    <row r="2" spans="1:14" s="1" customFormat="1" x14ac:dyDescent="0.3">
      <c r="A2" s="1" t="s">
        <v>29</v>
      </c>
      <c r="B2" s="1" t="s">
        <v>3</v>
      </c>
      <c r="C2" s="1" t="s">
        <v>4</v>
      </c>
      <c r="D2" s="1" t="s">
        <v>26</v>
      </c>
      <c r="E2" s="6" t="s">
        <v>27</v>
      </c>
      <c r="F2" s="1" t="s">
        <v>46</v>
      </c>
      <c r="G2" s="21" t="s">
        <v>45</v>
      </c>
      <c r="H2" s="21" t="s">
        <v>33</v>
      </c>
      <c r="I2" s="1" t="s">
        <v>47</v>
      </c>
      <c r="J2" s="1" t="s">
        <v>48</v>
      </c>
      <c r="K2" s="1" t="s">
        <v>3</v>
      </c>
      <c r="L2" s="1" t="s">
        <v>4</v>
      </c>
      <c r="M2" s="24" t="s">
        <v>49</v>
      </c>
      <c r="N2" s="1" t="s">
        <v>50</v>
      </c>
    </row>
    <row r="3" spans="1:14" x14ac:dyDescent="0.3">
      <c r="A3">
        <v>1</v>
      </c>
      <c r="B3">
        <v>12</v>
      </c>
      <c r="C3">
        <v>87319</v>
      </c>
      <c r="D3">
        <f>B3-AVERAGE($B$3:$B$102)</f>
        <v>-4.8500000000000014</v>
      </c>
      <c r="E3" s="5">
        <f>C3-AVERAGE($C$3:$C$102)</f>
        <v>14284.070000000007</v>
      </c>
      <c r="F3" s="5">
        <f>D3*E3</f>
        <v>-69277.739500000054</v>
      </c>
      <c r="G3" s="22">
        <v>0.59513171725315717</v>
      </c>
      <c r="H3" s="22">
        <v>0.35418176088069181</v>
      </c>
      <c r="I3">
        <f>G3*_xlfn.STDEV.S(C3:C102)/_xlfn.STDEV.S(B3:B102)</f>
        <v>4842.2422316070251</v>
      </c>
      <c r="J3">
        <f>AVERAGE(C3:C102) - I3*AVERAGE(B3:B102)</f>
        <v>-8556.8516025783902</v>
      </c>
      <c r="K3">
        <v>12</v>
      </c>
      <c r="L3">
        <v>87319</v>
      </c>
      <c r="M3" s="23">
        <f>J$3+I$3*B3</f>
        <v>49550.055176705908</v>
      </c>
      <c r="N3" s="23">
        <f>C3-M3</f>
        <v>37768.944823294092</v>
      </c>
    </row>
    <row r="4" spans="1:14" x14ac:dyDescent="0.3">
      <c r="A4">
        <v>2</v>
      </c>
      <c r="B4">
        <v>13</v>
      </c>
      <c r="C4">
        <v>30845</v>
      </c>
      <c r="D4">
        <f t="shared" ref="D4:D67" si="0">B4-AVERAGE($B$3:$B$102)</f>
        <v>-3.8500000000000014</v>
      </c>
      <c r="E4" s="5">
        <f t="shared" ref="E4:E67" si="1">C4-AVERAGE($C$3:$C$102)</f>
        <v>-42189.929999999993</v>
      </c>
      <c r="F4" s="5">
        <f t="shared" ref="F4:F67" si="2">D4*E4</f>
        <v>162431.23050000003</v>
      </c>
      <c r="K4">
        <v>13</v>
      </c>
      <c r="L4">
        <v>30845</v>
      </c>
      <c r="M4" s="23">
        <f t="shared" ref="M4:M67" si="3">J$3+I$3*B4</f>
        <v>54392.297408312937</v>
      </c>
      <c r="N4" s="23">
        <f t="shared" ref="N4:N67" si="4">C4-M4</f>
        <v>-23547.297408312937</v>
      </c>
    </row>
    <row r="5" spans="1:14" x14ac:dyDescent="0.3">
      <c r="A5">
        <v>3</v>
      </c>
      <c r="B5">
        <v>18</v>
      </c>
      <c r="C5">
        <v>52964</v>
      </c>
      <c r="D5">
        <f t="shared" si="0"/>
        <v>1.1499999999999986</v>
      </c>
      <c r="E5" s="5">
        <f t="shared" si="1"/>
        <v>-20070.929999999993</v>
      </c>
      <c r="F5" s="5">
        <f t="shared" si="2"/>
        <v>-23081.569499999965</v>
      </c>
      <c r="K5">
        <v>18</v>
      </c>
      <c r="L5">
        <v>52964</v>
      </c>
      <c r="M5" s="23">
        <f t="shared" si="3"/>
        <v>78603.508566348057</v>
      </c>
      <c r="N5" s="23">
        <f t="shared" si="4"/>
        <v>-25639.508566348057</v>
      </c>
    </row>
    <row r="6" spans="1:14" x14ac:dyDescent="0.3">
      <c r="A6">
        <v>4</v>
      </c>
      <c r="B6">
        <v>20</v>
      </c>
      <c r="C6">
        <v>57790</v>
      </c>
      <c r="D6">
        <f t="shared" si="0"/>
        <v>3.1499999999999986</v>
      </c>
      <c r="E6" s="5">
        <f t="shared" si="1"/>
        <v>-15244.929999999993</v>
      </c>
      <c r="F6" s="5">
        <f t="shared" si="2"/>
        <v>-48021.529499999953</v>
      </c>
      <c r="K6">
        <v>20</v>
      </c>
      <c r="L6">
        <v>57790</v>
      </c>
      <c r="M6" s="23">
        <f t="shared" si="3"/>
        <v>88287.993029562116</v>
      </c>
      <c r="N6" s="23">
        <f t="shared" si="4"/>
        <v>-30497.993029562116</v>
      </c>
    </row>
    <row r="7" spans="1:14" x14ac:dyDescent="0.3">
      <c r="A7">
        <v>5</v>
      </c>
      <c r="B7">
        <v>14</v>
      </c>
      <c r="C7">
        <v>29051</v>
      </c>
      <c r="D7">
        <f t="shared" si="0"/>
        <v>-2.8500000000000014</v>
      </c>
      <c r="E7" s="5">
        <f t="shared" si="1"/>
        <v>-43983.929999999993</v>
      </c>
      <c r="F7" s="5">
        <f t="shared" si="2"/>
        <v>125354.20050000004</v>
      </c>
      <c r="K7">
        <v>14</v>
      </c>
      <c r="L7">
        <v>29051</v>
      </c>
      <c r="M7" s="23">
        <f t="shared" si="3"/>
        <v>59234.539639919967</v>
      </c>
      <c r="N7" s="23">
        <f t="shared" si="4"/>
        <v>-30183.539639919967</v>
      </c>
    </row>
    <row r="8" spans="1:14" x14ac:dyDescent="0.3">
      <c r="A8">
        <v>6</v>
      </c>
      <c r="B8">
        <v>13</v>
      </c>
      <c r="C8">
        <v>37992</v>
      </c>
      <c r="D8">
        <f t="shared" si="0"/>
        <v>-3.8500000000000014</v>
      </c>
      <c r="E8" s="5">
        <f t="shared" si="1"/>
        <v>-35042.929999999993</v>
      </c>
      <c r="F8" s="5">
        <f t="shared" si="2"/>
        <v>134915.28050000002</v>
      </c>
      <c r="K8">
        <v>13</v>
      </c>
      <c r="L8">
        <v>37992</v>
      </c>
      <c r="M8" s="23">
        <f t="shared" si="3"/>
        <v>54392.297408312937</v>
      </c>
      <c r="N8" s="23">
        <f t="shared" si="4"/>
        <v>-16400.297408312937</v>
      </c>
    </row>
    <row r="9" spans="1:14" x14ac:dyDescent="0.3">
      <c r="A9">
        <v>7</v>
      </c>
      <c r="B9">
        <v>17</v>
      </c>
      <c r="C9">
        <v>50531</v>
      </c>
      <c r="D9">
        <f t="shared" si="0"/>
        <v>0.14999999999999858</v>
      </c>
      <c r="E9" s="5">
        <f t="shared" si="1"/>
        <v>-22503.929999999993</v>
      </c>
      <c r="F9" s="5">
        <f t="shared" si="2"/>
        <v>-3375.5894999999668</v>
      </c>
      <c r="K9">
        <v>17</v>
      </c>
      <c r="L9">
        <v>50531</v>
      </c>
      <c r="M9" s="23">
        <f t="shared" si="3"/>
        <v>73761.266334741042</v>
      </c>
      <c r="N9" s="23">
        <f t="shared" si="4"/>
        <v>-23230.266334741042</v>
      </c>
    </row>
    <row r="10" spans="1:14" x14ac:dyDescent="0.3">
      <c r="A10">
        <v>8</v>
      </c>
      <c r="B10">
        <v>22</v>
      </c>
      <c r="C10">
        <v>75982</v>
      </c>
      <c r="D10">
        <f t="shared" si="0"/>
        <v>5.1499999999999986</v>
      </c>
      <c r="E10" s="5">
        <f t="shared" si="1"/>
        <v>2947.070000000007</v>
      </c>
      <c r="F10" s="5">
        <f t="shared" si="2"/>
        <v>15177.410500000031</v>
      </c>
      <c r="K10">
        <v>22</v>
      </c>
      <c r="L10">
        <v>75982</v>
      </c>
      <c r="M10" s="23">
        <f t="shared" si="3"/>
        <v>97972.477492776161</v>
      </c>
      <c r="N10" s="23">
        <f t="shared" si="4"/>
        <v>-21990.477492776161</v>
      </c>
    </row>
    <row r="11" spans="1:14" x14ac:dyDescent="0.3">
      <c r="A11">
        <v>9</v>
      </c>
      <c r="B11">
        <v>12</v>
      </c>
      <c r="C11">
        <v>39770</v>
      </c>
      <c r="D11">
        <f t="shared" si="0"/>
        <v>-4.8500000000000014</v>
      </c>
      <c r="E11" s="5">
        <f t="shared" si="1"/>
        <v>-33264.929999999993</v>
      </c>
      <c r="F11" s="5">
        <f t="shared" si="2"/>
        <v>161334.91050000003</v>
      </c>
      <c r="K11">
        <v>12</v>
      </c>
      <c r="L11">
        <v>39770</v>
      </c>
      <c r="M11" s="23">
        <f t="shared" si="3"/>
        <v>49550.055176705908</v>
      </c>
      <c r="N11" s="23">
        <f t="shared" si="4"/>
        <v>-9780.0551767059078</v>
      </c>
    </row>
    <row r="12" spans="1:14" x14ac:dyDescent="0.3">
      <c r="A12">
        <v>10</v>
      </c>
      <c r="B12">
        <v>15</v>
      </c>
      <c r="C12">
        <v>58090</v>
      </c>
      <c r="D12">
        <f t="shared" si="0"/>
        <v>-1.8500000000000014</v>
      </c>
      <c r="E12" s="5">
        <f t="shared" si="1"/>
        <v>-14944.929999999993</v>
      </c>
      <c r="F12" s="5">
        <f t="shared" si="2"/>
        <v>27648.120500000008</v>
      </c>
      <c r="K12">
        <v>15</v>
      </c>
      <c r="L12">
        <v>58090</v>
      </c>
      <c r="M12" s="23">
        <f t="shared" si="3"/>
        <v>64076.781871526982</v>
      </c>
      <c r="N12" s="23">
        <f t="shared" si="4"/>
        <v>-5986.7818715269823</v>
      </c>
    </row>
    <row r="13" spans="1:14" x14ac:dyDescent="0.3">
      <c r="A13">
        <v>11</v>
      </c>
      <c r="B13">
        <v>20</v>
      </c>
      <c r="C13">
        <v>38453</v>
      </c>
      <c r="D13">
        <f t="shared" si="0"/>
        <v>3.1499999999999986</v>
      </c>
      <c r="E13" s="5">
        <f t="shared" si="1"/>
        <v>-34581.929999999993</v>
      </c>
      <c r="F13" s="5">
        <f t="shared" si="2"/>
        <v>-108933.07949999993</v>
      </c>
      <c r="K13">
        <v>20</v>
      </c>
      <c r="L13">
        <v>38453</v>
      </c>
      <c r="M13" s="23">
        <f t="shared" si="3"/>
        <v>88287.993029562116</v>
      </c>
      <c r="N13" s="23">
        <f t="shared" si="4"/>
        <v>-49834.993029562116</v>
      </c>
    </row>
    <row r="14" spans="1:14" x14ac:dyDescent="0.3">
      <c r="A14">
        <v>12</v>
      </c>
      <c r="B14">
        <v>13</v>
      </c>
      <c r="C14">
        <v>77775</v>
      </c>
      <c r="D14">
        <f t="shared" si="0"/>
        <v>-3.8500000000000014</v>
      </c>
      <c r="E14" s="5">
        <f t="shared" si="1"/>
        <v>4740.070000000007</v>
      </c>
      <c r="F14" s="5">
        <f t="shared" si="2"/>
        <v>-18249.269500000035</v>
      </c>
      <c r="K14">
        <v>13</v>
      </c>
      <c r="L14">
        <v>77775</v>
      </c>
      <c r="M14" s="23">
        <f t="shared" si="3"/>
        <v>54392.297408312937</v>
      </c>
      <c r="N14" s="23">
        <f t="shared" si="4"/>
        <v>23382.702591687063</v>
      </c>
    </row>
    <row r="15" spans="1:14" x14ac:dyDescent="0.3">
      <c r="A15">
        <v>13</v>
      </c>
      <c r="B15">
        <v>12</v>
      </c>
      <c r="C15">
        <v>34900</v>
      </c>
      <c r="D15">
        <f t="shared" si="0"/>
        <v>-4.8500000000000014</v>
      </c>
      <c r="E15" s="5">
        <f t="shared" si="1"/>
        <v>-38134.929999999993</v>
      </c>
      <c r="F15" s="5">
        <f t="shared" si="2"/>
        <v>184954.41050000003</v>
      </c>
      <c r="K15">
        <v>12</v>
      </c>
      <c r="L15">
        <v>34900</v>
      </c>
      <c r="M15" s="23">
        <f t="shared" si="3"/>
        <v>49550.055176705908</v>
      </c>
      <c r="N15" s="23">
        <f t="shared" si="4"/>
        <v>-14650.055176705908</v>
      </c>
    </row>
    <row r="16" spans="1:14" x14ac:dyDescent="0.3">
      <c r="A16">
        <v>14</v>
      </c>
      <c r="B16">
        <v>19</v>
      </c>
      <c r="C16">
        <v>98314</v>
      </c>
      <c r="D16">
        <f t="shared" si="0"/>
        <v>2.1499999999999986</v>
      </c>
      <c r="E16" s="5">
        <f t="shared" si="1"/>
        <v>25279.070000000007</v>
      </c>
      <c r="F16" s="5">
        <f t="shared" si="2"/>
        <v>54350.00049999998</v>
      </c>
      <c r="K16">
        <v>19</v>
      </c>
      <c r="L16">
        <v>98314</v>
      </c>
      <c r="M16" s="23">
        <f t="shared" si="3"/>
        <v>83445.750797955086</v>
      </c>
      <c r="N16" s="23">
        <f t="shared" si="4"/>
        <v>14868.249202044914</v>
      </c>
    </row>
    <row r="17" spans="1:14" x14ac:dyDescent="0.3">
      <c r="A17">
        <v>15</v>
      </c>
      <c r="B17">
        <v>22</v>
      </c>
      <c r="C17">
        <v>124433</v>
      </c>
      <c r="D17">
        <f t="shared" si="0"/>
        <v>5.1499999999999986</v>
      </c>
      <c r="E17" s="5">
        <f t="shared" si="1"/>
        <v>51398.070000000007</v>
      </c>
      <c r="F17" s="5">
        <f t="shared" si="2"/>
        <v>264700.06049999996</v>
      </c>
      <c r="K17">
        <v>22</v>
      </c>
      <c r="L17">
        <v>124433</v>
      </c>
      <c r="M17" s="23">
        <f t="shared" si="3"/>
        <v>97972.477492776161</v>
      </c>
      <c r="N17" s="23">
        <f t="shared" si="4"/>
        <v>26460.522507223839</v>
      </c>
    </row>
    <row r="18" spans="1:14" x14ac:dyDescent="0.3">
      <c r="A18">
        <v>16</v>
      </c>
      <c r="B18">
        <v>17</v>
      </c>
      <c r="C18">
        <v>80347</v>
      </c>
      <c r="D18">
        <f t="shared" si="0"/>
        <v>0.14999999999999858</v>
      </c>
      <c r="E18" s="5">
        <f t="shared" si="1"/>
        <v>7312.070000000007</v>
      </c>
      <c r="F18" s="5">
        <f t="shared" si="2"/>
        <v>1096.8104999999907</v>
      </c>
      <c r="K18">
        <v>17</v>
      </c>
      <c r="L18">
        <v>80347</v>
      </c>
      <c r="M18" s="23">
        <f t="shared" si="3"/>
        <v>73761.266334741042</v>
      </c>
      <c r="N18" s="23">
        <f t="shared" si="4"/>
        <v>6585.7336652589584</v>
      </c>
    </row>
    <row r="19" spans="1:14" x14ac:dyDescent="0.3">
      <c r="A19">
        <v>17</v>
      </c>
      <c r="B19">
        <v>16</v>
      </c>
      <c r="C19">
        <v>65966</v>
      </c>
      <c r="D19">
        <f t="shared" si="0"/>
        <v>-0.85000000000000142</v>
      </c>
      <c r="E19" s="5">
        <f t="shared" si="1"/>
        <v>-7068.929999999993</v>
      </c>
      <c r="F19" s="5">
        <f t="shared" si="2"/>
        <v>6008.5905000000039</v>
      </c>
      <c r="K19">
        <v>16</v>
      </c>
      <c r="L19">
        <v>65966</v>
      </c>
      <c r="M19" s="23">
        <f t="shared" si="3"/>
        <v>68919.024103134012</v>
      </c>
      <c r="N19" s="23">
        <f t="shared" si="4"/>
        <v>-2953.024103134012</v>
      </c>
    </row>
    <row r="20" spans="1:14" x14ac:dyDescent="0.3">
      <c r="A20">
        <v>18</v>
      </c>
      <c r="B20">
        <v>12</v>
      </c>
      <c r="C20">
        <v>45195</v>
      </c>
      <c r="D20">
        <f t="shared" si="0"/>
        <v>-4.8500000000000014</v>
      </c>
      <c r="E20" s="5">
        <f t="shared" si="1"/>
        <v>-27839.929999999993</v>
      </c>
      <c r="F20" s="5">
        <f t="shared" si="2"/>
        <v>135023.6605</v>
      </c>
      <c r="K20">
        <v>12</v>
      </c>
      <c r="L20">
        <v>45195</v>
      </c>
      <c r="M20" s="23">
        <f t="shared" si="3"/>
        <v>49550.055176705908</v>
      </c>
      <c r="N20" s="23">
        <f t="shared" si="4"/>
        <v>-4355.0551767059078</v>
      </c>
    </row>
    <row r="21" spans="1:14" x14ac:dyDescent="0.3">
      <c r="A21">
        <v>19</v>
      </c>
      <c r="B21">
        <v>17</v>
      </c>
      <c r="C21">
        <v>91739</v>
      </c>
      <c r="D21">
        <f t="shared" si="0"/>
        <v>0.14999999999999858</v>
      </c>
      <c r="E21" s="5">
        <f t="shared" si="1"/>
        <v>18704.070000000007</v>
      </c>
      <c r="F21" s="5">
        <f t="shared" si="2"/>
        <v>2805.6104999999743</v>
      </c>
      <c r="K21">
        <v>17</v>
      </c>
      <c r="L21">
        <v>91739</v>
      </c>
      <c r="M21" s="23">
        <f t="shared" si="3"/>
        <v>73761.266334741042</v>
      </c>
      <c r="N21" s="23">
        <f t="shared" si="4"/>
        <v>17977.733665258958</v>
      </c>
    </row>
    <row r="22" spans="1:14" x14ac:dyDescent="0.3">
      <c r="A22">
        <v>20</v>
      </c>
      <c r="B22">
        <v>18</v>
      </c>
      <c r="C22">
        <v>84935</v>
      </c>
      <c r="D22">
        <f t="shared" si="0"/>
        <v>1.1499999999999986</v>
      </c>
      <c r="E22" s="5">
        <f t="shared" si="1"/>
        <v>11900.070000000007</v>
      </c>
      <c r="F22" s="5">
        <f t="shared" si="2"/>
        <v>13685.080499999991</v>
      </c>
      <c r="K22">
        <v>18</v>
      </c>
      <c r="L22">
        <v>84935</v>
      </c>
      <c r="M22" s="23">
        <f t="shared" si="3"/>
        <v>78603.508566348057</v>
      </c>
      <c r="N22" s="23">
        <f t="shared" si="4"/>
        <v>6331.4914336519432</v>
      </c>
    </row>
    <row r="23" spans="1:14" x14ac:dyDescent="0.3">
      <c r="A23">
        <v>21</v>
      </c>
      <c r="B23">
        <v>15</v>
      </c>
      <c r="C23">
        <v>70949</v>
      </c>
      <c r="D23">
        <f t="shared" si="0"/>
        <v>-1.8500000000000014</v>
      </c>
      <c r="E23" s="5">
        <f t="shared" si="1"/>
        <v>-2085.929999999993</v>
      </c>
      <c r="F23" s="5">
        <f t="shared" si="2"/>
        <v>3858.9704999999899</v>
      </c>
      <c r="K23">
        <v>15</v>
      </c>
      <c r="L23">
        <v>70949</v>
      </c>
      <c r="M23" s="23">
        <f t="shared" si="3"/>
        <v>64076.781871526982</v>
      </c>
      <c r="N23" s="23">
        <f t="shared" si="4"/>
        <v>6872.2181284730177</v>
      </c>
    </row>
    <row r="24" spans="1:14" x14ac:dyDescent="0.3">
      <c r="A24">
        <v>22</v>
      </c>
      <c r="B24">
        <v>16</v>
      </c>
      <c r="C24">
        <v>87688</v>
      </c>
      <c r="D24">
        <f t="shared" si="0"/>
        <v>-0.85000000000000142</v>
      </c>
      <c r="E24" s="5">
        <f t="shared" si="1"/>
        <v>14653.070000000007</v>
      </c>
      <c r="F24" s="5">
        <f t="shared" si="2"/>
        <v>-12455.109500000026</v>
      </c>
      <c r="K24">
        <v>16</v>
      </c>
      <c r="L24">
        <v>87688</v>
      </c>
      <c r="M24" s="23">
        <f t="shared" si="3"/>
        <v>68919.024103134012</v>
      </c>
      <c r="N24" s="23">
        <f t="shared" si="4"/>
        <v>18768.975896865988</v>
      </c>
    </row>
    <row r="25" spans="1:14" x14ac:dyDescent="0.3">
      <c r="A25">
        <v>23</v>
      </c>
      <c r="B25">
        <v>18</v>
      </c>
      <c r="C25">
        <v>74122</v>
      </c>
      <c r="D25">
        <f t="shared" si="0"/>
        <v>1.1499999999999986</v>
      </c>
      <c r="E25" s="5">
        <f t="shared" si="1"/>
        <v>1087.070000000007</v>
      </c>
      <c r="F25" s="5">
        <f t="shared" si="2"/>
        <v>1250.1305000000066</v>
      </c>
      <c r="K25">
        <v>18</v>
      </c>
      <c r="L25">
        <v>74122</v>
      </c>
      <c r="M25" s="23">
        <f t="shared" si="3"/>
        <v>78603.508566348057</v>
      </c>
      <c r="N25" s="23">
        <f t="shared" si="4"/>
        <v>-4481.5085663480568</v>
      </c>
    </row>
    <row r="26" spans="1:14" x14ac:dyDescent="0.3">
      <c r="A26">
        <v>24</v>
      </c>
      <c r="B26">
        <v>13</v>
      </c>
      <c r="C26">
        <v>54276</v>
      </c>
      <c r="D26">
        <f t="shared" si="0"/>
        <v>-3.8500000000000014</v>
      </c>
      <c r="E26" s="5">
        <f t="shared" si="1"/>
        <v>-18758.929999999993</v>
      </c>
      <c r="F26" s="5">
        <f t="shared" si="2"/>
        <v>72221.880499999999</v>
      </c>
      <c r="K26">
        <v>13</v>
      </c>
      <c r="L26">
        <v>54276</v>
      </c>
      <c r="M26" s="23">
        <f t="shared" si="3"/>
        <v>54392.297408312937</v>
      </c>
      <c r="N26" s="23">
        <f t="shared" si="4"/>
        <v>-116.29740831293748</v>
      </c>
    </row>
    <row r="27" spans="1:14" x14ac:dyDescent="0.3">
      <c r="A27">
        <v>25</v>
      </c>
      <c r="B27">
        <v>20</v>
      </c>
      <c r="C27">
        <v>80057</v>
      </c>
      <c r="D27">
        <f t="shared" si="0"/>
        <v>3.1499999999999986</v>
      </c>
      <c r="E27" s="5">
        <f t="shared" si="1"/>
        <v>7022.070000000007</v>
      </c>
      <c r="F27" s="5">
        <f t="shared" si="2"/>
        <v>22119.520500000013</v>
      </c>
      <c r="K27">
        <v>20</v>
      </c>
      <c r="L27">
        <v>80057</v>
      </c>
      <c r="M27" s="23">
        <f t="shared" si="3"/>
        <v>88287.993029562116</v>
      </c>
      <c r="N27" s="23">
        <f t="shared" si="4"/>
        <v>-8230.9930295621161</v>
      </c>
    </row>
    <row r="28" spans="1:14" x14ac:dyDescent="0.3">
      <c r="A28">
        <v>26</v>
      </c>
      <c r="B28">
        <v>15</v>
      </c>
      <c r="C28">
        <v>80202</v>
      </c>
      <c r="D28">
        <f t="shared" si="0"/>
        <v>-1.8500000000000014</v>
      </c>
      <c r="E28" s="5">
        <f t="shared" si="1"/>
        <v>7167.070000000007</v>
      </c>
      <c r="F28" s="5">
        <f t="shared" si="2"/>
        <v>-13259.079500000023</v>
      </c>
      <c r="K28">
        <v>15</v>
      </c>
      <c r="L28">
        <v>80202</v>
      </c>
      <c r="M28" s="23">
        <f t="shared" si="3"/>
        <v>64076.781871526982</v>
      </c>
      <c r="N28" s="23">
        <f t="shared" si="4"/>
        <v>16125.218128473018</v>
      </c>
    </row>
    <row r="29" spans="1:14" x14ac:dyDescent="0.3">
      <c r="A29">
        <v>27</v>
      </c>
      <c r="B29">
        <v>15</v>
      </c>
      <c r="C29">
        <v>54861</v>
      </c>
      <c r="D29">
        <f t="shared" si="0"/>
        <v>-1.8500000000000014</v>
      </c>
      <c r="E29" s="5">
        <f t="shared" si="1"/>
        <v>-18173.929999999993</v>
      </c>
      <c r="F29" s="5">
        <f t="shared" si="2"/>
        <v>33621.770500000013</v>
      </c>
      <c r="K29">
        <v>15</v>
      </c>
      <c r="L29">
        <v>54861</v>
      </c>
      <c r="M29" s="23">
        <f t="shared" si="3"/>
        <v>64076.781871526982</v>
      </c>
      <c r="N29" s="23">
        <f t="shared" si="4"/>
        <v>-9215.7818715269823</v>
      </c>
    </row>
    <row r="30" spans="1:14" x14ac:dyDescent="0.3">
      <c r="A30">
        <v>28</v>
      </c>
      <c r="B30">
        <v>18</v>
      </c>
      <c r="C30">
        <v>57077</v>
      </c>
      <c r="D30">
        <f t="shared" si="0"/>
        <v>1.1499999999999986</v>
      </c>
      <c r="E30" s="5">
        <f t="shared" si="1"/>
        <v>-15957.929999999993</v>
      </c>
      <c r="F30" s="5">
        <f t="shared" si="2"/>
        <v>-18351.619499999968</v>
      </c>
      <c r="K30">
        <v>18</v>
      </c>
      <c r="L30">
        <v>57077</v>
      </c>
      <c r="M30" s="23">
        <f t="shared" si="3"/>
        <v>78603.508566348057</v>
      </c>
      <c r="N30" s="23">
        <f t="shared" si="4"/>
        <v>-21526.508566348057</v>
      </c>
    </row>
    <row r="31" spans="1:14" x14ac:dyDescent="0.3">
      <c r="A31">
        <v>29</v>
      </c>
      <c r="B31">
        <v>15</v>
      </c>
      <c r="C31">
        <v>26057</v>
      </c>
      <c r="D31">
        <f t="shared" si="0"/>
        <v>-1.8500000000000014</v>
      </c>
      <c r="E31" s="5">
        <f t="shared" si="1"/>
        <v>-46977.929999999993</v>
      </c>
      <c r="F31" s="5">
        <f t="shared" si="2"/>
        <v>86909.170500000051</v>
      </c>
      <c r="K31">
        <v>15</v>
      </c>
      <c r="L31">
        <v>26057</v>
      </c>
      <c r="M31" s="23">
        <f t="shared" si="3"/>
        <v>64076.781871526982</v>
      </c>
      <c r="N31" s="23">
        <f t="shared" si="4"/>
        <v>-38019.781871526982</v>
      </c>
    </row>
    <row r="32" spans="1:14" x14ac:dyDescent="0.3">
      <c r="A32">
        <v>30</v>
      </c>
      <c r="B32">
        <v>17</v>
      </c>
      <c r="C32">
        <v>45598</v>
      </c>
      <c r="D32">
        <f t="shared" si="0"/>
        <v>0.14999999999999858</v>
      </c>
      <c r="E32" s="5">
        <f t="shared" si="1"/>
        <v>-27436.929999999993</v>
      </c>
      <c r="F32" s="5">
        <f t="shared" si="2"/>
        <v>-4115.5394999999598</v>
      </c>
      <c r="K32">
        <v>17</v>
      </c>
      <c r="L32">
        <v>45598</v>
      </c>
      <c r="M32" s="23">
        <f t="shared" si="3"/>
        <v>73761.266334741042</v>
      </c>
      <c r="N32" s="23">
        <f t="shared" si="4"/>
        <v>-28163.266334741042</v>
      </c>
    </row>
    <row r="33" spans="1:14" x14ac:dyDescent="0.3">
      <c r="A33">
        <v>31</v>
      </c>
      <c r="B33">
        <v>19</v>
      </c>
      <c r="C33">
        <v>25538</v>
      </c>
      <c r="D33">
        <f t="shared" si="0"/>
        <v>2.1499999999999986</v>
      </c>
      <c r="E33" s="5">
        <f t="shared" si="1"/>
        <v>-47496.929999999993</v>
      </c>
      <c r="F33" s="5">
        <f t="shared" si="2"/>
        <v>-102118.39949999991</v>
      </c>
      <c r="K33">
        <v>19</v>
      </c>
      <c r="L33">
        <v>25538</v>
      </c>
      <c r="M33" s="23">
        <f t="shared" si="3"/>
        <v>83445.750797955086</v>
      </c>
      <c r="N33" s="23">
        <f t="shared" si="4"/>
        <v>-57907.750797955086</v>
      </c>
    </row>
    <row r="34" spans="1:14" x14ac:dyDescent="0.3">
      <c r="A34">
        <v>32</v>
      </c>
      <c r="B34">
        <v>14</v>
      </c>
      <c r="C34">
        <v>35232</v>
      </c>
      <c r="D34">
        <f t="shared" si="0"/>
        <v>-2.8500000000000014</v>
      </c>
      <c r="E34" s="5">
        <f t="shared" si="1"/>
        <v>-37802.929999999993</v>
      </c>
      <c r="F34" s="5">
        <f t="shared" si="2"/>
        <v>107738.35050000003</v>
      </c>
      <c r="K34">
        <v>14</v>
      </c>
      <c r="L34">
        <v>35232</v>
      </c>
      <c r="M34" s="23">
        <f t="shared" si="3"/>
        <v>59234.539639919967</v>
      </c>
      <c r="N34" s="23">
        <f t="shared" si="4"/>
        <v>-24002.539639919967</v>
      </c>
    </row>
    <row r="35" spans="1:14" x14ac:dyDescent="0.3">
      <c r="A35">
        <v>33</v>
      </c>
      <c r="B35">
        <v>12</v>
      </c>
      <c r="C35">
        <v>77267</v>
      </c>
      <c r="D35">
        <f t="shared" si="0"/>
        <v>-4.8500000000000014</v>
      </c>
      <c r="E35" s="5">
        <f t="shared" si="1"/>
        <v>4232.070000000007</v>
      </c>
      <c r="F35" s="5">
        <f t="shared" si="2"/>
        <v>-20525.539500000039</v>
      </c>
      <c r="K35">
        <v>12</v>
      </c>
      <c r="L35">
        <v>77267</v>
      </c>
      <c r="M35" s="23">
        <f t="shared" si="3"/>
        <v>49550.055176705908</v>
      </c>
      <c r="N35" s="23">
        <f t="shared" si="4"/>
        <v>27716.944823294092</v>
      </c>
    </row>
    <row r="36" spans="1:14" x14ac:dyDescent="0.3">
      <c r="A36">
        <v>34</v>
      </c>
      <c r="B36">
        <v>22</v>
      </c>
      <c r="C36">
        <v>106246</v>
      </c>
      <c r="D36">
        <f t="shared" si="0"/>
        <v>5.1499999999999986</v>
      </c>
      <c r="E36" s="5">
        <f t="shared" si="1"/>
        <v>33211.070000000007</v>
      </c>
      <c r="F36" s="5">
        <f t="shared" si="2"/>
        <v>171037.01049999997</v>
      </c>
      <c r="K36">
        <v>22</v>
      </c>
      <c r="L36">
        <v>106246</v>
      </c>
      <c r="M36" s="23">
        <f t="shared" si="3"/>
        <v>97972.477492776161</v>
      </c>
      <c r="N36" s="23">
        <f t="shared" si="4"/>
        <v>8273.5225072238391</v>
      </c>
    </row>
    <row r="37" spans="1:14" x14ac:dyDescent="0.3">
      <c r="A37">
        <v>35</v>
      </c>
      <c r="B37">
        <v>22</v>
      </c>
      <c r="C37">
        <v>69141</v>
      </c>
      <c r="D37">
        <f t="shared" si="0"/>
        <v>5.1499999999999986</v>
      </c>
      <c r="E37" s="5">
        <f t="shared" si="1"/>
        <v>-3893.929999999993</v>
      </c>
      <c r="F37" s="5">
        <f t="shared" si="2"/>
        <v>-20053.73949999996</v>
      </c>
      <c r="K37">
        <v>22</v>
      </c>
      <c r="L37">
        <v>69141</v>
      </c>
      <c r="M37" s="23">
        <f t="shared" si="3"/>
        <v>97972.477492776161</v>
      </c>
      <c r="N37" s="23">
        <f t="shared" si="4"/>
        <v>-28831.477492776161</v>
      </c>
    </row>
    <row r="38" spans="1:14" x14ac:dyDescent="0.3">
      <c r="A38">
        <v>36</v>
      </c>
      <c r="B38">
        <v>19</v>
      </c>
      <c r="C38">
        <v>104654</v>
      </c>
      <c r="D38">
        <f t="shared" si="0"/>
        <v>2.1499999999999986</v>
      </c>
      <c r="E38" s="5">
        <f t="shared" si="1"/>
        <v>31619.070000000007</v>
      </c>
      <c r="F38" s="5">
        <f t="shared" si="2"/>
        <v>67981.000499999966</v>
      </c>
      <c r="K38">
        <v>19</v>
      </c>
      <c r="L38">
        <v>104654</v>
      </c>
      <c r="M38" s="23">
        <f t="shared" si="3"/>
        <v>83445.750797955086</v>
      </c>
      <c r="N38" s="23">
        <f t="shared" si="4"/>
        <v>21208.249202044914</v>
      </c>
    </row>
    <row r="39" spans="1:14" x14ac:dyDescent="0.3">
      <c r="A39">
        <v>37</v>
      </c>
      <c r="B39">
        <v>21</v>
      </c>
      <c r="C39">
        <v>124424</v>
      </c>
      <c r="D39">
        <f t="shared" si="0"/>
        <v>4.1499999999999986</v>
      </c>
      <c r="E39" s="5">
        <f t="shared" si="1"/>
        <v>51389.070000000007</v>
      </c>
      <c r="F39" s="5">
        <f t="shared" si="2"/>
        <v>213264.64049999995</v>
      </c>
      <c r="K39">
        <v>21</v>
      </c>
      <c r="L39">
        <v>124424</v>
      </c>
      <c r="M39" s="23">
        <f t="shared" si="3"/>
        <v>93130.235261169131</v>
      </c>
      <c r="N39" s="23">
        <f t="shared" si="4"/>
        <v>31293.764738830869</v>
      </c>
    </row>
    <row r="40" spans="1:14" x14ac:dyDescent="0.3">
      <c r="A40">
        <v>38</v>
      </c>
      <c r="B40">
        <v>14</v>
      </c>
      <c r="C40">
        <v>51693</v>
      </c>
      <c r="D40">
        <f t="shared" si="0"/>
        <v>-2.8500000000000014</v>
      </c>
      <c r="E40" s="5">
        <f t="shared" si="1"/>
        <v>-21341.929999999993</v>
      </c>
      <c r="F40" s="5">
        <f t="shared" si="2"/>
        <v>60824.500500000009</v>
      </c>
      <c r="K40">
        <v>14</v>
      </c>
      <c r="L40">
        <v>51693</v>
      </c>
      <c r="M40" s="23">
        <f t="shared" si="3"/>
        <v>59234.539639919967</v>
      </c>
      <c r="N40" s="23">
        <f t="shared" si="4"/>
        <v>-7541.5396399199672</v>
      </c>
    </row>
    <row r="41" spans="1:14" x14ac:dyDescent="0.3">
      <c r="A41">
        <v>39</v>
      </c>
      <c r="B41">
        <v>17</v>
      </c>
      <c r="C41">
        <v>104651</v>
      </c>
      <c r="D41">
        <f t="shared" si="0"/>
        <v>0.14999999999999858</v>
      </c>
      <c r="E41" s="5">
        <f t="shared" si="1"/>
        <v>31616.070000000007</v>
      </c>
      <c r="F41" s="5">
        <f t="shared" si="2"/>
        <v>4742.4104999999563</v>
      </c>
      <c r="K41">
        <v>17</v>
      </c>
      <c r="L41">
        <v>104651</v>
      </c>
      <c r="M41" s="23">
        <f t="shared" si="3"/>
        <v>73761.266334741042</v>
      </c>
      <c r="N41" s="23">
        <f t="shared" si="4"/>
        <v>30889.733665258958</v>
      </c>
    </row>
    <row r="42" spans="1:14" x14ac:dyDescent="0.3">
      <c r="A42">
        <v>40</v>
      </c>
      <c r="B42">
        <v>21</v>
      </c>
      <c r="C42">
        <v>111881</v>
      </c>
      <c r="D42">
        <f t="shared" si="0"/>
        <v>4.1499999999999986</v>
      </c>
      <c r="E42" s="5">
        <f t="shared" si="1"/>
        <v>38846.070000000007</v>
      </c>
      <c r="F42" s="5">
        <f t="shared" si="2"/>
        <v>161211.19049999997</v>
      </c>
      <c r="K42">
        <v>21</v>
      </c>
      <c r="L42">
        <v>111881</v>
      </c>
      <c r="M42" s="23">
        <f t="shared" si="3"/>
        <v>93130.235261169131</v>
      </c>
      <c r="N42" s="23">
        <f t="shared" si="4"/>
        <v>18750.764738830869</v>
      </c>
    </row>
    <row r="43" spans="1:14" x14ac:dyDescent="0.3">
      <c r="A43">
        <v>41</v>
      </c>
      <c r="B43">
        <v>19</v>
      </c>
      <c r="C43">
        <v>80537</v>
      </c>
      <c r="D43">
        <f t="shared" si="0"/>
        <v>2.1499999999999986</v>
      </c>
      <c r="E43" s="5">
        <f t="shared" si="1"/>
        <v>7502.070000000007</v>
      </c>
      <c r="F43" s="5">
        <f t="shared" si="2"/>
        <v>16129.450500000004</v>
      </c>
      <c r="K43">
        <v>19</v>
      </c>
      <c r="L43">
        <v>80537</v>
      </c>
      <c r="M43" s="23">
        <f t="shared" si="3"/>
        <v>83445.750797955086</v>
      </c>
      <c r="N43" s="23">
        <f t="shared" si="4"/>
        <v>-2908.7507979550865</v>
      </c>
    </row>
    <row r="44" spans="1:14" x14ac:dyDescent="0.3">
      <c r="A44">
        <v>42</v>
      </c>
      <c r="B44">
        <v>22</v>
      </c>
      <c r="C44">
        <v>92610</v>
      </c>
      <c r="D44">
        <f t="shared" si="0"/>
        <v>5.1499999999999986</v>
      </c>
      <c r="E44" s="5">
        <f t="shared" si="1"/>
        <v>19575.070000000007</v>
      </c>
      <c r="F44" s="5">
        <f t="shared" si="2"/>
        <v>100811.61050000001</v>
      </c>
      <c r="K44">
        <v>22</v>
      </c>
      <c r="L44">
        <v>92610</v>
      </c>
      <c r="M44" s="23">
        <f t="shared" si="3"/>
        <v>97972.477492776161</v>
      </c>
      <c r="N44" s="23">
        <f t="shared" si="4"/>
        <v>-5362.4774927761609</v>
      </c>
    </row>
    <row r="45" spans="1:14" x14ac:dyDescent="0.3">
      <c r="A45">
        <v>43</v>
      </c>
      <c r="B45">
        <v>13</v>
      </c>
      <c r="C45">
        <v>27732</v>
      </c>
      <c r="D45">
        <f t="shared" si="0"/>
        <v>-3.8500000000000014</v>
      </c>
      <c r="E45" s="5">
        <f t="shared" si="1"/>
        <v>-45302.929999999993</v>
      </c>
      <c r="F45" s="5">
        <f t="shared" si="2"/>
        <v>174416.28050000005</v>
      </c>
      <c r="K45">
        <v>13</v>
      </c>
      <c r="L45">
        <v>27732</v>
      </c>
      <c r="M45" s="23">
        <f t="shared" si="3"/>
        <v>54392.297408312937</v>
      </c>
      <c r="N45" s="23">
        <f t="shared" si="4"/>
        <v>-26660.297408312937</v>
      </c>
    </row>
    <row r="46" spans="1:14" x14ac:dyDescent="0.3">
      <c r="A46">
        <v>44</v>
      </c>
      <c r="B46">
        <v>21</v>
      </c>
      <c r="C46">
        <v>46458</v>
      </c>
      <c r="D46">
        <f t="shared" si="0"/>
        <v>4.1499999999999986</v>
      </c>
      <c r="E46" s="5">
        <f t="shared" si="1"/>
        <v>-26576.929999999993</v>
      </c>
      <c r="F46" s="5">
        <f t="shared" si="2"/>
        <v>-110294.25949999993</v>
      </c>
      <c r="K46">
        <v>21</v>
      </c>
      <c r="L46">
        <v>46458</v>
      </c>
      <c r="M46" s="23">
        <f t="shared" si="3"/>
        <v>93130.235261169131</v>
      </c>
      <c r="N46" s="23">
        <f t="shared" si="4"/>
        <v>-46672.235261169131</v>
      </c>
    </row>
    <row r="47" spans="1:14" x14ac:dyDescent="0.3">
      <c r="A47">
        <v>45</v>
      </c>
      <c r="B47">
        <v>12</v>
      </c>
      <c r="C47">
        <v>33761</v>
      </c>
      <c r="D47">
        <f t="shared" si="0"/>
        <v>-4.8500000000000014</v>
      </c>
      <c r="E47" s="5">
        <f t="shared" si="1"/>
        <v>-39273.929999999993</v>
      </c>
      <c r="F47" s="5">
        <f t="shared" si="2"/>
        <v>190478.56050000002</v>
      </c>
      <c r="K47">
        <v>12</v>
      </c>
      <c r="L47">
        <v>33761</v>
      </c>
      <c r="M47" s="23">
        <f t="shared" si="3"/>
        <v>49550.055176705908</v>
      </c>
      <c r="N47" s="23">
        <f t="shared" si="4"/>
        <v>-15789.055176705908</v>
      </c>
    </row>
    <row r="48" spans="1:14" x14ac:dyDescent="0.3">
      <c r="A48">
        <v>46</v>
      </c>
      <c r="B48">
        <v>20</v>
      </c>
      <c r="C48">
        <v>108901</v>
      </c>
      <c r="D48">
        <f t="shared" si="0"/>
        <v>3.1499999999999986</v>
      </c>
      <c r="E48" s="5">
        <f t="shared" si="1"/>
        <v>35866.070000000007</v>
      </c>
      <c r="F48" s="5">
        <f t="shared" si="2"/>
        <v>112978.12049999998</v>
      </c>
      <c r="K48">
        <v>20</v>
      </c>
      <c r="L48">
        <v>108901</v>
      </c>
      <c r="M48" s="23">
        <f t="shared" si="3"/>
        <v>88287.993029562116</v>
      </c>
      <c r="N48" s="23">
        <f t="shared" si="4"/>
        <v>20613.006970437884</v>
      </c>
    </row>
    <row r="49" spans="1:14" x14ac:dyDescent="0.3">
      <c r="A49">
        <v>47</v>
      </c>
      <c r="B49">
        <v>17</v>
      </c>
      <c r="C49">
        <v>96812</v>
      </c>
      <c r="D49">
        <f t="shared" si="0"/>
        <v>0.14999999999999858</v>
      </c>
      <c r="E49" s="5">
        <f t="shared" si="1"/>
        <v>23777.070000000007</v>
      </c>
      <c r="F49" s="5">
        <f t="shared" si="2"/>
        <v>3566.5604999999673</v>
      </c>
      <c r="K49">
        <v>17</v>
      </c>
      <c r="L49">
        <v>96812</v>
      </c>
      <c r="M49" s="23">
        <f t="shared" si="3"/>
        <v>73761.266334741042</v>
      </c>
      <c r="N49" s="23">
        <f t="shared" si="4"/>
        <v>23050.733665258958</v>
      </c>
    </row>
    <row r="50" spans="1:14" x14ac:dyDescent="0.3">
      <c r="A50">
        <v>48</v>
      </c>
      <c r="B50">
        <v>14</v>
      </c>
      <c r="C50">
        <v>39977</v>
      </c>
      <c r="D50">
        <f t="shared" si="0"/>
        <v>-2.8500000000000014</v>
      </c>
      <c r="E50" s="5">
        <f t="shared" si="1"/>
        <v>-33057.929999999993</v>
      </c>
      <c r="F50" s="5">
        <f t="shared" si="2"/>
        <v>94215.10050000003</v>
      </c>
      <c r="K50">
        <v>14</v>
      </c>
      <c r="L50">
        <v>39977</v>
      </c>
      <c r="M50" s="23">
        <f t="shared" si="3"/>
        <v>59234.539639919967</v>
      </c>
      <c r="N50" s="23">
        <f t="shared" si="4"/>
        <v>-19257.539639919967</v>
      </c>
    </row>
    <row r="51" spans="1:14" x14ac:dyDescent="0.3">
      <c r="A51">
        <v>49</v>
      </c>
      <c r="B51">
        <v>21</v>
      </c>
      <c r="C51">
        <v>100674</v>
      </c>
      <c r="D51">
        <f t="shared" si="0"/>
        <v>4.1499999999999986</v>
      </c>
      <c r="E51" s="5">
        <f t="shared" si="1"/>
        <v>27639.070000000007</v>
      </c>
      <c r="F51" s="5">
        <f t="shared" si="2"/>
        <v>114702.14049999999</v>
      </c>
      <c r="K51">
        <v>21</v>
      </c>
      <c r="L51">
        <v>100674</v>
      </c>
      <c r="M51" s="23">
        <f t="shared" si="3"/>
        <v>93130.235261169131</v>
      </c>
      <c r="N51" s="23">
        <f t="shared" si="4"/>
        <v>7543.7647388308687</v>
      </c>
    </row>
    <row r="52" spans="1:14" x14ac:dyDescent="0.3">
      <c r="A52">
        <v>50</v>
      </c>
      <c r="B52">
        <v>13</v>
      </c>
      <c r="C52">
        <v>50368</v>
      </c>
      <c r="D52">
        <f t="shared" si="0"/>
        <v>-3.8500000000000014</v>
      </c>
      <c r="E52" s="5">
        <f t="shared" si="1"/>
        <v>-22666.929999999993</v>
      </c>
      <c r="F52" s="5">
        <f t="shared" si="2"/>
        <v>87267.680500000002</v>
      </c>
      <c r="K52">
        <v>13</v>
      </c>
      <c r="L52">
        <v>50368</v>
      </c>
      <c r="M52" s="23">
        <f t="shared" si="3"/>
        <v>54392.297408312937</v>
      </c>
      <c r="N52" s="23">
        <f t="shared" si="4"/>
        <v>-4024.2974083129375</v>
      </c>
    </row>
    <row r="53" spans="1:14" x14ac:dyDescent="0.3">
      <c r="A53">
        <v>51</v>
      </c>
      <c r="B53">
        <v>19</v>
      </c>
      <c r="C53">
        <v>92659</v>
      </c>
      <c r="D53">
        <f t="shared" si="0"/>
        <v>2.1499999999999986</v>
      </c>
      <c r="E53" s="5">
        <f t="shared" si="1"/>
        <v>19624.070000000007</v>
      </c>
      <c r="F53" s="5">
        <f t="shared" si="2"/>
        <v>42191.750499999987</v>
      </c>
      <c r="K53">
        <v>19</v>
      </c>
      <c r="L53">
        <v>92659</v>
      </c>
      <c r="M53" s="23">
        <f t="shared" si="3"/>
        <v>83445.750797955086</v>
      </c>
      <c r="N53" s="23">
        <f t="shared" si="4"/>
        <v>9213.2492020449135</v>
      </c>
    </row>
    <row r="54" spans="1:14" x14ac:dyDescent="0.3">
      <c r="A54">
        <v>52</v>
      </c>
      <c r="B54">
        <v>18</v>
      </c>
      <c r="C54">
        <v>86234</v>
      </c>
      <c r="D54">
        <f t="shared" si="0"/>
        <v>1.1499999999999986</v>
      </c>
      <c r="E54" s="5">
        <f t="shared" si="1"/>
        <v>13199.070000000007</v>
      </c>
      <c r="F54" s="5">
        <f t="shared" si="2"/>
        <v>15178.930499999989</v>
      </c>
      <c r="K54">
        <v>18</v>
      </c>
      <c r="L54">
        <v>86234</v>
      </c>
      <c r="M54" s="23">
        <f t="shared" si="3"/>
        <v>78603.508566348057</v>
      </c>
      <c r="N54" s="23">
        <f t="shared" si="4"/>
        <v>7630.4914336519432</v>
      </c>
    </row>
    <row r="55" spans="1:14" x14ac:dyDescent="0.3">
      <c r="A55">
        <v>53</v>
      </c>
      <c r="B55">
        <v>20</v>
      </c>
      <c r="C55">
        <v>60848</v>
      </c>
      <c r="D55">
        <f t="shared" si="0"/>
        <v>3.1499999999999986</v>
      </c>
      <c r="E55" s="5">
        <f t="shared" si="1"/>
        <v>-12186.929999999993</v>
      </c>
      <c r="F55" s="5">
        <f t="shared" si="2"/>
        <v>-38388.829499999963</v>
      </c>
      <c r="K55">
        <v>20</v>
      </c>
      <c r="L55">
        <v>60848</v>
      </c>
      <c r="M55" s="23">
        <f t="shared" si="3"/>
        <v>88287.993029562116</v>
      </c>
      <c r="N55" s="23">
        <f t="shared" si="4"/>
        <v>-27439.993029562116</v>
      </c>
    </row>
    <row r="56" spans="1:14" x14ac:dyDescent="0.3">
      <c r="A56">
        <v>54</v>
      </c>
      <c r="B56">
        <v>21</v>
      </c>
      <c r="C56">
        <v>99080</v>
      </c>
      <c r="D56">
        <f t="shared" si="0"/>
        <v>4.1499999999999986</v>
      </c>
      <c r="E56" s="5">
        <f t="shared" si="1"/>
        <v>26045.070000000007</v>
      </c>
      <c r="F56" s="5">
        <f t="shared" si="2"/>
        <v>108087.04049999999</v>
      </c>
      <c r="K56">
        <v>21</v>
      </c>
      <c r="L56">
        <v>99080</v>
      </c>
      <c r="M56" s="23">
        <f t="shared" si="3"/>
        <v>93130.235261169131</v>
      </c>
      <c r="N56" s="23">
        <f t="shared" si="4"/>
        <v>5949.7647388308687</v>
      </c>
    </row>
    <row r="57" spans="1:14" x14ac:dyDescent="0.3">
      <c r="A57">
        <v>55</v>
      </c>
      <c r="B57">
        <v>13</v>
      </c>
      <c r="C57">
        <v>84596</v>
      </c>
      <c r="D57">
        <f t="shared" si="0"/>
        <v>-3.8500000000000014</v>
      </c>
      <c r="E57" s="5">
        <f t="shared" si="1"/>
        <v>11561.070000000007</v>
      </c>
      <c r="F57" s="5">
        <f t="shared" si="2"/>
        <v>-44510.119500000044</v>
      </c>
      <c r="K57">
        <v>13</v>
      </c>
      <c r="L57">
        <v>84596</v>
      </c>
      <c r="M57" s="23">
        <f t="shared" si="3"/>
        <v>54392.297408312937</v>
      </c>
      <c r="N57" s="23">
        <f t="shared" si="4"/>
        <v>30203.702591687063</v>
      </c>
    </row>
    <row r="58" spans="1:14" x14ac:dyDescent="0.3">
      <c r="A58">
        <v>56</v>
      </c>
      <c r="B58">
        <v>20</v>
      </c>
      <c r="C58">
        <v>72709</v>
      </c>
      <c r="D58">
        <f t="shared" si="0"/>
        <v>3.1499999999999986</v>
      </c>
      <c r="E58" s="5">
        <f t="shared" si="1"/>
        <v>-325.92999999999302</v>
      </c>
      <c r="F58" s="5">
        <f t="shared" si="2"/>
        <v>-1026.6794999999775</v>
      </c>
      <c r="K58">
        <v>20</v>
      </c>
      <c r="L58">
        <v>72709</v>
      </c>
      <c r="M58" s="23">
        <f t="shared" si="3"/>
        <v>88287.993029562116</v>
      </c>
      <c r="N58" s="23">
        <f t="shared" si="4"/>
        <v>-15578.993029562116</v>
      </c>
    </row>
    <row r="59" spans="1:14" x14ac:dyDescent="0.3">
      <c r="A59">
        <v>57</v>
      </c>
      <c r="B59">
        <v>14</v>
      </c>
      <c r="C59">
        <v>62859</v>
      </c>
      <c r="D59">
        <f t="shared" si="0"/>
        <v>-2.8500000000000014</v>
      </c>
      <c r="E59" s="5">
        <f t="shared" si="1"/>
        <v>-10175.929999999993</v>
      </c>
      <c r="F59" s="5">
        <f t="shared" si="2"/>
        <v>29001.400499999996</v>
      </c>
      <c r="K59">
        <v>14</v>
      </c>
      <c r="L59">
        <v>62859</v>
      </c>
      <c r="M59" s="23">
        <f t="shared" si="3"/>
        <v>59234.539639919967</v>
      </c>
      <c r="N59" s="23">
        <f t="shared" si="4"/>
        <v>3624.4603600800328</v>
      </c>
    </row>
    <row r="60" spans="1:14" x14ac:dyDescent="0.3">
      <c r="A60">
        <v>58</v>
      </c>
      <c r="B60">
        <v>21</v>
      </c>
      <c r="C60">
        <v>98822</v>
      </c>
      <c r="D60">
        <f t="shared" si="0"/>
        <v>4.1499999999999986</v>
      </c>
      <c r="E60" s="5">
        <f t="shared" si="1"/>
        <v>25787.070000000007</v>
      </c>
      <c r="F60" s="5">
        <f t="shared" si="2"/>
        <v>107016.34049999999</v>
      </c>
      <c r="K60">
        <v>21</v>
      </c>
      <c r="L60">
        <v>98822</v>
      </c>
      <c r="M60" s="23">
        <f t="shared" si="3"/>
        <v>93130.235261169131</v>
      </c>
      <c r="N60" s="23">
        <f t="shared" si="4"/>
        <v>5691.7647388308687</v>
      </c>
    </row>
    <row r="61" spans="1:14" x14ac:dyDescent="0.3">
      <c r="A61">
        <v>59</v>
      </c>
      <c r="B61">
        <v>21</v>
      </c>
      <c r="C61">
        <v>78165</v>
      </c>
      <c r="D61">
        <f t="shared" si="0"/>
        <v>4.1499999999999986</v>
      </c>
      <c r="E61" s="5">
        <f t="shared" si="1"/>
        <v>5130.070000000007</v>
      </c>
      <c r="F61" s="5">
        <f t="shared" si="2"/>
        <v>21289.790500000021</v>
      </c>
      <c r="K61">
        <v>21</v>
      </c>
      <c r="L61">
        <v>78165</v>
      </c>
      <c r="M61" s="23">
        <f t="shared" si="3"/>
        <v>93130.235261169131</v>
      </c>
      <c r="N61" s="23">
        <f t="shared" si="4"/>
        <v>-14965.235261169131</v>
      </c>
    </row>
    <row r="62" spans="1:14" x14ac:dyDescent="0.3">
      <c r="A62">
        <v>60</v>
      </c>
      <c r="B62">
        <v>13</v>
      </c>
      <c r="C62">
        <v>65463</v>
      </c>
      <c r="D62">
        <f t="shared" si="0"/>
        <v>-3.8500000000000014</v>
      </c>
      <c r="E62" s="5">
        <f t="shared" si="1"/>
        <v>-7571.929999999993</v>
      </c>
      <c r="F62" s="5">
        <f t="shared" si="2"/>
        <v>29151.930499999984</v>
      </c>
      <c r="K62">
        <v>13</v>
      </c>
      <c r="L62">
        <v>65463</v>
      </c>
      <c r="M62" s="23">
        <f t="shared" si="3"/>
        <v>54392.297408312937</v>
      </c>
      <c r="N62" s="23">
        <f t="shared" si="4"/>
        <v>11070.702591687063</v>
      </c>
    </row>
    <row r="63" spans="1:14" x14ac:dyDescent="0.3">
      <c r="A63">
        <v>61</v>
      </c>
      <c r="B63">
        <v>16</v>
      </c>
      <c r="C63">
        <v>63828</v>
      </c>
      <c r="D63">
        <f t="shared" si="0"/>
        <v>-0.85000000000000142</v>
      </c>
      <c r="E63" s="5">
        <f t="shared" si="1"/>
        <v>-9206.929999999993</v>
      </c>
      <c r="F63" s="5">
        <f t="shared" si="2"/>
        <v>7825.8905000000068</v>
      </c>
      <c r="K63">
        <v>16</v>
      </c>
      <c r="L63">
        <v>63828</v>
      </c>
      <c r="M63" s="23">
        <f t="shared" si="3"/>
        <v>68919.024103134012</v>
      </c>
      <c r="N63" s="23">
        <f t="shared" si="4"/>
        <v>-5091.024103134012</v>
      </c>
    </row>
    <row r="64" spans="1:14" x14ac:dyDescent="0.3">
      <c r="A64">
        <v>62</v>
      </c>
      <c r="B64">
        <v>12</v>
      </c>
      <c r="C64">
        <v>44399</v>
      </c>
      <c r="D64">
        <f t="shared" si="0"/>
        <v>-4.8500000000000014</v>
      </c>
      <c r="E64" s="5">
        <f t="shared" si="1"/>
        <v>-28635.929999999993</v>
      </c>
      <c r="F64" s="5">
        <f t="shared" si="2"/>
        <v>138884.2605</v>
      </c>
      <c r="K64">
        <v>12</v>
      </c>
      <c r="L64">
        <v>44399</v>
      </c>
      <c r="M64" s="23">
        <f t="shared" si="3"/>
        <v>49550.055176705908</v>
      </c>
      <c r="N64" s="23">
        <f t="shared" si="4"/>
        <v>-5151.0551767059078</v>
      </c>
    </row>
    <row r="65" spans="1:14" x14ac:dyDescent="0.3">
      <c r="A65">
        <v>63</v>
      </c>
      <c r="B65">
        <v>15</v>
      </c>
      <c r="C65">
        <v>103992</v>
      </c>
      <c r="D65">
        <f t="shared" si="0"/>
        <v>-1.8500000000000014</v>
      </c>
      <c r="E65" s="5">
        <f t="shared" si="1"/>
        <v>30957.070000000007</v>
      </c>
      <c r="F65" s="5">
        <f t="shared" si="2"/>
        <v>-57270.579500000058</v>
      </c>
      <c r="K65">
        <v>15</v>
      </c>
      <c r="L65">
        <v>103992</v>
      </c>
      <c r="M65" s="23">
        <f t="shared" si="3"/>
        <v>64076.781871526982</v>
      </c>
      <c r="N65" s="23">
        <f t="shared" si="4"/>
        <v>39915.218128473018</v>
      </c>
    </row>
    <row r="66" spans="1:14" x14ac:dyDescent="0.3">
      <c r="A66">
        <v>64</v>
      </c>
      <c r="B66">
        <v>20</v>
      </c>
      <c r="C66">
        <v>112869</v>
      </c>
      <c r="D66">
        <f t="shared" si="0"/>
        <v>3.1499999999999986</v>
      </c>
      <c r="E66" s="5">
        <f t="shared" si="1"/>
        <v>39834.070000000007</v>
      </c>
      <c r="F66" s="5">
        <f t="shared" si="2"/>
        <v>125477.32049999997</v>
      </c>
      <c r="K66">
        <v>20</v>
      </c>
      <c r="L66">
        <v>112869</v>
      </c>
      <c r="M66" s="23">
        <f t="shared" si="3"/>
        <v>88287.993029562116</v>
      </c>
      <c r="N66" s="23">
        <f t="shared" si="4"/>
        <v>24581.006970437884</v>
      </c>
    </row>
    <row r="67" spans="1:14" x14ac:dyDescent="0.3">
      <c r="A67">
        <v>65</v>
      </c>
      <c r="B67">
        <v>20</v>
      </c>
      <c r="C67">
        <v>77413</v>
      </c>
      <c r="D67">
        <f t="shared" si="0"/>
        <v>3.1499999999999986</v>
      </c>
      <c r="E67" s="5">
        <f t="shared" si="1"/>
        <v>4378.070000000007</v>
      </c>
      <c r="F67" s="5">
        <f t="shared" si="2"/>
        <v>13790.920500000017</v>
      </c>
      <c r="K67">
        <v>20</v>
      </c>
      <c r="L67">
        <v>77413</v>
      </c>
      <c r="M67" s="23">
        <f t="shared" si="3"/>
        <v>88287.993029562116</v>
      </c>
      <c r="N67" s="23">
        <f t="shared" si="4"/>
        <v>-10874.993029562116</v>
      </c>
    </row>
    <row r="68" spans="1:14" x14ac:dyDescent="0.3">
      <c r="A68">
        <v>66</v>
      </c>
      <c r="B68">
        <v>16</v>
      </c>
      <c r="C68">
        <v>78928</v>
      </c>
      <c r="D68">
        <f t="shared" ref="D68:D102" si="5">B68-AVERAGE($B$3:$B$102)</f>
        <v>-0.85000000000000142</v>
      </c>
      <c r="E68" s="5">
        <f t="shared" ref="E68:E102" si="6">C68-AVERAGE($C$3:$C$102)</f>
        <v>5893.070000000007</v>
      </c>
      <c r="F68" s="5">
        <f t="shared" ref="F68:F102" si="7">D68*E68</f>
        <v>-5009.1095000000141</v>
      </c>
      <c r="K68">
        <v>16</v>
      </c>
      <c r="L68">
        <v>78928</v>
      </c>
      <c r="M68" s="23">
        <f t="shared" ref="M68:M102" si="8">J$3+I$3*B68</f>
        <v>68919.024103134012</v>
      </c>
      <c r="N68" s="23">
        <f t="shared" ref="N68:N102" si="9">C68-M68</f>
        <v>10008.975896865988</v>
      </c>
    </row>
    <row r="69" spans="1:14" x14ac:dyDescent="0.3">
      <c r="A69">
        <v>67</v>
      </c>
      <c r="B69">
        <v>19</v>
      </c>
      <c r="C69">
        <v>135010</v>
      </c>
      <c r="D69">
        <f t="shared" si="5"/>
        <v>2.1499999999999986</v>
      </c>
      <c r="E69" s="5">
        <f t="shared" si="6"/>
        <v>61975.070000000007</v>
      </c>
      <c r="F69" s="5">
        <f t="shared" si="7"/>
        <v>133246.40049999993</v>
      </c>
      <c r="K69">
        <v>19</v>
      </c>
      <c r="L69">
        <v>135010</v>
      </c>
      <c r="M69" s="23">
        <f t="shared" si="8"/>
        <v>83445.750797955086</v>
      </c>
      <c r="N69" s="23">
        <f t="shared" si="9"/>
        <v>51564.249202044914</v>
      </c>
    </row>
    <row r="70" spans="1:14" x14ac:dyDescent="0.3">
      <c r="A70">
        <v>68</v>
      </c>
      <c r="B70">
        <v>21</v>
      </c>
      <c r="C70">
        <v>93745</v>
      </c>
      <c r="D70">
        <f t="shared" si="5"/>
        <v>4.1499999999999986</v>
      </c>
      <c r="E70" s="5">
        <f t="shared" si="6"/>
        <v>20710.070000000007</v>
      </c>
      <c r="F70" s="5">
        <f t="shared" si="7"/>
        <v>85946.790500000003</v>
      </c>
      <c r="K70">
        <v>21</v>
      </c>
      <c r="L70">
        <v>93745</v>
      </c>
      <c r="M70" s="23">
        <f t="shared" si="8"/>
        <v>93130.235261169131</v>
      </c>
      <c r="N70" s="23">
        <f t="shared" si="9"/>
        <v>614.76473883086874</v>
      </c>
    </row>
    <row r="71" spans="1:14" x14ac:dyDescent="0.3">
      <c r="A71">
        <v>69</v>
      </c>
      <c r="B71">
        <v>21</v>
      </c>
      <c r="C71">
        <v>118226</v>
      </c>
      <c r="D71">
        <f t="shared" si="5"/>
        <v>4.1499999999999986</v>
      </c>
      <c r="E71" s="5">
        <f t="shared" si="6"/>
        <v>45191.070000000007</v>
      </c>
      <c r="F71" s="5">
        <f t="shared" si="7"/>
        <v>187542.94049999997</v>
      </c>
      <c r="K71">
        <v>21</v>
      </c>
      <c r="L71">
        <v>118226</v>
      </c>
      <c r="M71" s="23">
        <f t="shared" si="8"/>
        <v>93130.235261169131</v>
      </c>
      <c r="N71" s="23">
        <f t="shared" si="9"/>
        <v>25095.764738830869</v>
      </c>
    </row>
    <row r="72" spans="1:14" x14ac:dyDescent="0.3">
      <c r="A72">
        <v>70</v>
      </c>
      <c r="B72">
        <v>13</v>
      </c>
      <c r="C72">
        <v>69952</v>
      </c>
      <c r="D72">
        <f t="shared" si="5"/>
        <v>-3.8500000000000014</v>
      </c>
      <c r="E72" s="5">
        <f t="shared" si="6"/>
        <v>-3082.929999999993</v>
      </c>
      <c r="F72" s="5">
        <f t="shared" si="7"/>
        <v>11869.280499999977</v>
      </c>
      <c r="K72">
        <v>13</v>
      </c>
      <c r="L72">
        <v>69952</v>
      </c>
      <c r="M72" s="23">
        <f t="shared" si="8"/>
        <v>54392.297408312937</v>
      </c>
      <c r="N72" s="23">
        <f t="shared" si="9"/>
        <v>15559.702591687063</v>
      </c>
    </row>
    <row r="73" spans="1:14" x14ac:dyDescent="0.3">
      <c r="A73">
        <v>71</v>
      </c>
      <c r="B73">
        <v>17</v>
      </c>
      <c r="C73">
        <v>85852</v>
      </c>
      <c r="D73">
        <f t="shared" si="5"/>
        <v>0.14999999999999858</v>
      </c>
      <c r="E73" s="5">
        <f t="shared" si="6"/>
        <v>12817.070000000007</v>
      </c>
      <c r="F73" s="5">
        <f t="shared" si="7"/>
        <v>1922.5604999999828</v>
      </c>
      <c r="K73">
        <v>17</v>
      </c>
      <c r="L73">
        <v>85852</v>
      </c>
      <c r="M73" s="23">
        <f t="shared" si="8"/>
        <v>73761.266334741042</v>
      </c>
      <c r="N73" s="23">
        <f t="shared" si="9"/>
        <v>12090.733665258958</v>
      </c>
    </row>
    <row r="74" spans="1:14" x14ac:dyDescent="0.3">
      <c r="A74">
        <v>72</v>
      </c>
      <c r="B74">
        <v>20</v>
      </c>
      <c r="C74">
        <v>54893</v>
      </c>
      <c r="D74">
        <f t="shared" si="5"/>
        <v>3.1499999999999986</v>
      </c>
      <c r="E74" s="5">
        <f t="shared" si="6"/>
        <v>-18141.929999999993</v>
      </c>
      <c r="F74" s="5">
        <f t="shared" si="7"/>
        <v>-57147.079499999949</v>
      </c>
      <c r="K74">
        <v>20</v>
      </c>
      <c r="L74">
        <v>54893</v>
      </c>
      <c r="M74" s="23">
        <f t="shared" si="8"/>
        <v>88287.993029562116</v>
      </c>
      <c r="N74" s="23">
        <f t="shared" si="9"/>
        <v>-33394.993029562116</v>
      </c>
    </row>
    <row r="75" spans="1:14" x14ac:dyDescent="0.3">
      <c r="A75">
        <v>73</v>
      </c>
      <c r="B75">
        <v>22</v>
      </c>
      <c r="C75">
        <v>73927</v>
      </c>
      <c r="D75">
        <f t="shared" si="5"/>
        <v>5.1499999999999986</v>
      </c>
      <c r="E75" s="5">
        <f t="shared" si="6"/>
        <v>892.07000000000698</v>
      </c>
      <c r="F75" s="5">
        <f t="shared" si="7"/>
        <v>4594.1605000000345</v>
      </c>
      <c r="K75">
        <v>22</v>
      </c>
      <c r="L75">
        <v>73927</v>
      </c>
      <c r="M75" s="23">
        <f t="shared" si="8"/>
        <v>97972.477492776161</v>
      </c>
      <c r="N75" s="23">
        <f t="shared" si="9"/>
        <v>-24045.477492776161</v>
      </c>
    </row>
    <row r="76" spans="1:14" x14ac:dyDescent="0.3">
      <c r="A76">
        <v>74</v>
      </c>
      <c r="B76">
        <v>15</v>
      </c>
      <c r="C76">
        <v>95729</v>
      </c>
      <c r="D76">
        <f t="shared" si="5"/>
        <v>-1.8500000000000014</v>
      </c>
      <c r="E76" s="5">
        <f t="shared" si="6"/>
        <v>22694.070000000007</v>
      </c>
      <c r="F76" s="5">
        <f t="shared" si="7"/>
        <v>-41984.029500000048</v>
      </c>
      <c r="K76">
        <v>15</v>
      </c>
      <c r="L76">
        <v>95729</v>
      </c>
      <c r="M76" s="23">
        <f t="shared" si="8"/>
        <v>64076.781871526982</v>
      </c>
      <c r="N76" s="23">
        <f t="shared" si="9"/>
        <v>31652.218128473018</v>
      </c>
    </row>
    <row r="77" spans="1:14" x14ac:dyDescent="0.3">
      <c r="A77">
        <v>75</v>
      </c>
      <c r="B77">
        <v>14</v>
      </c>
      <c r="C77">
        <v>68000</v>
      </c>
      <c r="D77">
        <f t="shared" si="5"/>
        <v>-2.8500000000000014</v>
      </c>
      <c r="E77" s="5">
        <f t="shared" si="6"/>
        <v>-5034.929999999993</v>
      </c>
      <c r="F77" s="5">
        <f t="shared" si="7"/>
        <v>14349.550499999987</v>
      </c>
      <c r="K77">
        <v>14</v>
      </c>
      <c r="L77">
        <v>68000</v>
      </c>
      <c r="M77" s="23">
        <f t="shared" si="8"/>
        <v>59234.539639919967</v>
      </c>
      <c r="N77" s="23">
        <f t="shared" si="9"/>
        <v>8765.4603600800328</v>
      </c>
    </row>
    <row r="78" spans="1:14" x14ac:dyDescent="0.3">
      <c r="A78">
        <v>76</v>
      </c>
      <c r="B78">
        <v>21</v>
      </c>
      <c r="C78">
        <v>136521</v>
      </c>
      <c r="D78">
        <f t="shared" si="5"/>
        <v>4.1499999999999986</v>
      </c>
      <c r="E78" s="5">
        <f t="shared" si="6"/>
        <v>63486.070000000007</v>
      </c>
      <c r="F78" s="5">
        <f t="shared" si="7"/>
        <v>263467.19049999991</v>
      </c>
      <c r="K78">
        <v>21</v>
      </c>
      <c r="L78">
        <v>136521</v>
      </c>
      <c r="M78" s="23">
        <f t="shared" si="8"/>
        <v>93130.235261169131</v>
      </c>
      <c r="N78" s="23">
        <f t="shared" si="9"/>
        <v>43390.764738830869</v>
      </c>
    </row>
    <row r="79" spans="1:14" x14ac:dyDescent="0.3">
      <c r="A79">
        <v>77</v>
      </c>
      <c r="B79">
        <v>13</v>
      </c>
      <c r="C79">
        <v>53457</v>
      </c>
      <c r="D79">
        <f t="shared" si="5"/>
        <v>-3.8500000000000014</v>
      </c>
      <c r="E79" s="5">
        <f t="shared" si="6"/>
        <v>-19577.929999999993</v>
      </c>
      <c r="F79" s="5">
        <f t="shared" si="7"/>
        <v>75375.030500000008</v>
      </c>
      <c r="K79">
        <v>13</v>
      </c>
      <c r="L79">
        <v>53457</v>
      </c>
      <c r="M79" s="23">
        <f t="shared" si="8"/>
        <v>54392.297408312937</v>
      </c>
      <c r="N79" s="23">
        <f t="shared" si="9"/>
        <v>-935.29740831293748</v>
      </c>
    </row>
    <row r="80" spans="1:14" x14ac:dyDescent="0.3">
      <c r="A80">
        <v>78</v>
      </c>
      <c r="B80">
        <v>20</v>
      </c>
      <c r="C80">
        <v>125061</v>
      </c>
      <c r="D80">
        <f t="shared" si="5"/>
        <v>3.1499999999999986</v>
      </c>
      <c r="E80" s="5">
        <f t="shared" si="6"/>
        <v>52026.070000000007</v>
      </c>
      <c r="F80" s="5">
        <f t="shared" si="7"/>
        <v>163882.12049999996</v>
      </c>
      <c r="K80">
        <v>20</v>
      </c>
      <c r="L80">
        <v>125061</v>
      </c>
      <c r="M80" s="23">
        <f t="shared" si="8"/>
        <v>88287.993029562116</v>
      </c>
      <c r="N80" s="23">
        <f t="shared" si="9"/>
        <v>36773.006970437884</v>
      </c>
    </row>
    <row r="81" spans="1:14" x14ac:dyDescent="0.3">
      <c r="A81">
        <v>79</v>
      </c>
      <c r="B81">
        <v>13</v>
      </c>
      <c r="C81">
        <v>18250</v>
      </c>
      <c r="D81">
        <f t="shared" si="5"/>
        <v>-3.8500000000000014</v>
      </c>
      <c r="E81" s="5">
        <f t="shared" si="6"/>
        <v>-54784.929999999993</v>
      </c>
      <c r="F81" s="5">
        <f t="shared" si="7"/>
        <v>210921.98050000006</v>
      </c>
      <c r="K81">
        <v>13</v>
      </c>
      <c r="L81">
        <v>18250</v>
      </c>
      <c r="M81" s="23">
        <f t="shared" si="8"/>
        <v>54392.297408312937</v>
      </c>
      <c r="N81" s="23">
        <f t="shared" si="9"/>
        <v>-36142.297408312937</v>
      </c>
    </row>
    <row r="82" spans="1:14" x14ac:dyDescent="0.3">
      <c r="A82">
        <v>80</v>
      </c>
      <c r="B82">
        <v>12</v>
      </c>
      <c r="C82">
        <v>37063</v>
      </c>
      <c r="D82">
        <f t="shared" si="5"/>
        <v>-4.8500000000000014</v>
      </c>
      <c r="E82" s="5">
        <f t="shared" si="6"/>
        <v>-35971.929999999993</v>
      </c>
      <c r="F82" s="5">
        <f t="shared" si="7"/>
        <v>174463.86050000001</v>
      </c>
      <c r="K82">
        <v>12</v>
      </c>
      <c r="L82">
        <v>37063</v>
      </c>
      <c r="M82" s="23">
        <f t="shared" si="8"/>
        <v>49550.055176705908</v>
      </c>
      <c r="N82" s="23">
        <f t="shared" si="9"/>
        <v>-12487.055176705908</v>
      </c>
    </row>
    <row r="83" spans="1:14" x14ac:dyDescent="0.3">
      <c r="A83">
        <v>81</v>
      </c>
      <c r="B83">
        <v>20</v>
      </c>
      <c r="C83">
        <v>112034</v>
      </c>
      <c r="D83">
        <f t="shared" si="5"/>
        <v>3.1499999999999986</v>
      </c>
      <c r="E83" s="5">
        <f t="shared" si="6"/>
        <v>38999.070000000007</v>
      </c>
      <c r="F83" s="5">
        <f t="shared" si="7"/>
        <v>122847.07049999997</v>
      </c>
      <c r="K83">
        <v>20</v>
      </c>
      <c r="L83">
        <v>112034</v>
      </c>
      <c r="M83" s="23">
        <f t="shared" si="8"/>
        <v>88287.993029562116</v>
      </c>
      <c r="N83" s="23">
        <f t="shared" si="9"/>
        <v>23746.006970437884</v>
      </c>
    </row>
    <row r="84" spans="1:14" x14ac:dyDescent="0.3">
      <c r="A84">
        <v>82</v>
      </c>
      <c r="B84">
        <v>12</v>
      </c>
      <c r="C84">
        <v>54003</v>
      </c>
      <c r="D84">
        <f t="shared" si="5"/>
        <v>-4.8500000000000014</v>
      </c>
      <c r="E84" s="5">
        <f t="shared" si="6"/>
        <v>-19031.929999999993</v>
      </c>
      <c r="F84" s="5">
        <f t="shared" si="7"/>
        <v>92304.860499999995</v>
      </c>
      <c r="K84">
        <v>12</v>
      </c>
      <c r="L84">
        <v>54003</v>
      </c>
      <c r="M84" s="23">
        <f t="shared" si="8"/>
        <v>49550.055176705908</v>
      </c>
      <c r="N84" s="23">
        <f t="shared" si="9"/>
        <v>4452.9448232940922</v>
      </c>
    </row>
    <row r="85" spans="1:14" x14ac:dyDescent="0.3">
      <c r="A85">
        <v>83</v>
      </c>
      <c r="B85">
        <v>14</v>
      </c>
      <c r="C85">
        <v>67597</v>
      </c>
      <c r="D85">
        <f t="shared" si="5"/>
        <v>-2.8500000000000014</v>
      </c>
      <c r="E85" s="5">
        <f t="shared" si="6"/>
        <v>-5437.929999999993</v>
      </c>
      <c r="F85" s="5">
        <f t="shared" si="7"/>
        <v>15498.100499999988</v>
      </c>
      <c r="K85">
        <v>14</v>
      </c>
      <c r="L85">
        <v>67597</v>
      </c>
      <c r="M85" s="23">
        <f t="shared" si="8"/>
        <v>59234.539639919967</v>
      </c>
      <c r="N85" s="23">
        <f t="shared" si="9"/>
        <v>8362.4603600800328</v>
      </c>
    </row>
    <row r="86" spans="1:14" x14ac:dyDescent="0.3">
      <c r="A86">
        <v>84</v>
      </c>
      <c r="B86">
        <v>20</v>
      </c>
      <c r="C86">
        <v>71087</v>
      </c>
      <c r="D86">
        <f t="shared" si="5"/>
        <v>3.1499999999999986</v>
      </c>
      <c r="E86" s="5">
        <f t="shared" si="6"/>
        <v>-1947.929999999993</v>
      </c>
      <c r="F86" s="5">
        <f t="shared" si="7"/>
        <v>-6135.9794999999749</v>
      </c>
      <c r="K86">
        <v>20</v>
      </c>
      <c r="L86">
        <v>71087</v>
      </c>
      <c r="M86" s="23">
        <f t="shared" si="8"/>
        <v>88287.993029562116</v>
      </c>
      <c r="N86" s="23">
        <f t="shared" si="9"/>
        <v>-17200.993029562116</v>
      </c>
    </row>
    <row r="87" spans="1:14" x14ac:dyDescent="0.3">
      <c r="A87">
        <v>85</v>
      </c>
      <c r="B87">
        <v>13</v>
      </c>
      <c r="C87">
        <v>49951</v>
      </c>
      <c r="D87">
        <f t="shared" si="5"/>
        <v>-3.8500000000000014</v>
      </c>
      <c r="E87" s="5">
        <f t="shared" si="6"/>
        <v>-23083.929999999993</v>
      </c>
      <c r="F87" s="5">
        <f t="shared" si="7"/>
        <v>88873.130499999999</v>
      </c>
      <c r="K87">
        <v>13</v>
      </c>
      <c r="L87">
        <v>49951</v>
      </c>
      <c r="M87" s="23">
        <f t="shared" si="8"/>
        <v>54392.297408312937</v>
      </c>
      <c r="N87" s="23">
        <f t="shared" si="9"/>
        <v>-4441.2974083129375</v>
      </c>
    </row>
    <row r="88" spans="1:14" x14ac:dyDescent="0.3">
      <c r="A88">
        <v>86</v>
      </c>
      <c r="B88">
        <v>14</v>
      </c>
      <c r="C88">
        <v>74111</v>
      </c>
      <c r="D88">
        <f t="shared" si="5"/>
        <v>-2.8500000000000014</v>
      </c>
      <c r="E88" s="5">
        <f t="shared" si="6"/>
        <v>1076.070000000007</v>
      </c>
      <c r="F88" s="5">
        <f t="shared" si="7"/>
        <v>-3066.7995000000215</v>
      </c>
      <c r="K88">
        <v>14</v>
      </c>
      <c r="L88">
        <v>74111</v>
      </c>
      <c r="M88" s="23">
        <f t="shared" si="8"/>
        <v>59234.539639919967</v>
      </c>
      <c r="N88" s="23">
        <f t="shared" si="9"/>
        <v>14876.460360080033</v>
      </c>
    </row>
    <row r="89" spans="1:14" x14ac:dyDescent="0.3">
      <c r="A89">
        <v>87</v>
      </c>
      <c r="B89">
        <v>13</v>
      </c>
      <c r="C89">
        <v>52080</v>
      </c>
      <c r="D89">
        <f t="shared" si="5"/>
        <v>-3.8500000000000014</v>
      </c>
      <c r="E89" s="5">
        <f t="shared" si="6"/>
        <v>-20954.929999999993</v>
      </c>
      <c r="F89" s="5">
        <f t="shared" si="7"/>
        <v>80676.480500000005</v>
      </c>
      <c r="K89">
        <v>13</v>
      </c>
      <c r="L89">
        <v>52080</v>
      </c>
      <c r="M89" s="23">
        <f t="shared" si="8"/>
        <v>54392.297408312937</v>
      </c>
      <c r="N89" s="23">
        <f t="shared" si="9"/>
        <v>-2312.2974083129375</v>
      </c>
    </row>
    <row r="90" spans="1:14" x14ac:dyDescent="0.3">
      <c r="A90">
        <v>88</v>
      </c>
      <c r="B90">
        <v>17</v>
      </c>
      <c r="C90">
        <v>44381</v>
      </c>
      <c r="D90">
        <f t="shared" si="5"/>
        <v>0.14999999999999858</v>
      </c>
      <c r="E90" s="5">
        <f t="shared" si="6"/>
        <v>-28653.929999999993</v>
      </c>
      <c r="F90" s="5">
        <f t="shared" si="7"/>
        <v>-4298.0894999999582</v>
      </c>
      <c r="K90">
        <v>17</v>
      </c>
      <c r="L90">
        <v>44381</v>
      </c>
      <c r="M90" s="23">
        <f t="shared" si="8"/>
        <v>73761.266334741042</v>
      </c>
      <c r="N90" s="23">
        <f t="shared" si="9"/>
        <v>-29380.266334741042</v>
      </c>
    </row>
    <row r="91" spans="1:14" x14ac:dyDescent="0.3">
      <c r="A91">
        <v>89</v>
      </c>
      <c r="B91">
        <v>19</v>
      </c>
      <c r="C91">
        <v>94268</v>
      </c>
      <c r="D91">
        <f t="shared" si="5"/>
        <v>2.1499999999999986</v>
      </c>
      <c r="E91" s="5">
        <f t="shared" si="6"/>
        <v>21233.070000000007</v>
      </c>
      <c r="F91" s="5">
        <f t="shared" si="7"/>
        <v>45651.100499999986</v>
      </c>
      <c r="K91">
        <v>19</v>
      </c>
      <c r="L91">
        <v>94268</v>
      </c>
      <c r="M91" s="23">
        <f t="shared" si="8"/>
        <v>83445.750797955086</v>
      </c>
      <c r="N91" s="23">
        <f t="shared" si="9"/>
        <v>10822.249202044914</v>
      </c>
    </row>
    <row r="92" spans="1:14" x14ac:dyDescent="0.3">
      <c r="A92">
        <v>90</v>
      </c>
      <c r="B92">
        <v>18</v>
      </c>
      <c r="C92">
        <v>73495</v>
      </c>
      <c r="D92">
        <f t="shared" si="5"/>
        <v>1.1499999999999986</v>
      </c>
      <c r="E92" s="5">
        <f t="shared" si="6"/>
        <v>460.07000000000698</v>
      </c>
      <c r="F92" s="5">
        <f t="shared" si="7"/>
        <v>529.08050000000742</v>
      </c>
      <c r="K92">
        <v>18</v>
      </c>
      <c r="L92">
        <v>73495</v>
      </c>
      <c r="M92" s="23">
        <f t="shared" si="8"/>
        <v>78603.508566348057</v>
      </c>
      <c r="N92" s="23">
        <f t="shared" si="9"/>
        <v>-5108.5085663480568</v>
      </c>
    </row>
    <row r="93" spans="1:14" x14ac:dyDescent="0.3">
      <c r="A93">
        <v>91</v>
      </c>
      <c r="B93">
        <v>12</v>
      </c>
      <c r="C93">
        <v>29335</v>
      </c>
      <c r="D93">
        <f t="shared" si="5"/>
        <v>-4.8500000000000014</v>
      </c>
      <c r="E93" s="5">
        <f t="shared" si="6"/>
        <v>-43699.929999999993</v>
      </c>
      <c r="F93" s="5">
        <f t="shared" si="7"/>
        <v>211944.66050000003</v>
      </c>
      <c r="K93">
        <v>12</v>
      </c>
      <c r="L93">
        <v>29335</v>
      </c>
      <c r="M93" s="23">
        <f t="shared" si="8"/>
        <v>49550.055176705908</v>
      </c>
      <c r="N93" s="23">
        <f t="shared" si="9"/>
        <v>-20215.055176705908</v>
      </c>
    </row>
    <row r="94" spans="1:14" x14ac:dyDescent="0.3">
      <c r="A94">
        <v>92</v>
      </c>
      <c r="B94">
        <v>17</v>
      </c>
      <c r="C94">
        <v>86846</v>
      </c>
      <c r="D94">
        <f t="shared" si="5"/>
        <v>0.14999999999999858</v>
      </c>
      <c r="E94" s="5">
        <f t="shared" si="6"/>
        <v>13811.070000000007</v>
      </c>
      <c r="F94" s="5">
        <f t="shared" si="7"/>
        <v>2071.6604999999813</v>
      </c>
      <c r="K94">
        <v>17</v>
      </c>
      <c r="L94">
        <v>86846</v>
      </c>
      <c r="M94" s="23">
        <f t="shared" si="8"/>
        <v>73761.266334741042</v>
      </c>
      <c r="N94" s="23">
        <f t="shared" si="9"/>
        <v>13084.733665258958</v>
      </c>
    </row>
    <row r="95" spans="1:14" x14ac:dyDescent="0.3">
      <c r="A95">
        <v>93</v>
      </c>
      <c r="B95">
        <v>22</v>
      </c>
      <c r="C95">
        <v>89192</v>
      </c>
      <c r="D95">
        <f t="shared" si="5"/>
        <v>5.1499999999999986</v>
      </c>
      <c r="E95" s="5">
        <f t="shared" si="6"/>
        <v>16157.070000000007</v>
      </c>
      <c r="F95" s="5">
        <f t="shared" si="7"/>
        <v>83208.910500000013</v>
      </c>
      <c r="K95">
        <v>22</v>
      </c>
      <c r="L95">
        <v>89192</v>
      </c>
      <c r="M95" s="23">
        <f t="shared" si="8"/>
        <v>97972.477492776161</v>
      </c>
      <c r="N95" s="23">
        <f t="shared" si="9"/>
        <v>-8780.4774927761609</v>
      </c>
    </row>
    <row r="96" spans="1:14" x14ac:dyDescent="0.3">
      <c r="A96">
        <v>94</v>
      </c>
      <c r="B96">
        <v>13</v>
      </c>
      <c r="C96">
        <v>50399</v>
      </c>
      <c r="D96">
        <f t="shared" si="5"/>
        <v>-3.8500000000000014</v>
      </c>
      <c r="E96" s="5">
        <f t="shared" si="6"/>
        <v>-22635.929999999993</v>
      </c>
      <c r="F96" s="5">
        <f t="shared" si="7"/>
        <v>87148.330500000011</v>
      </c>
      <c r="K96">
        <v>13</v>
      </c>
      <c r="L96">
        <v>50399</v>
      </c>
      <c r="M96" s="23">
        <f t="shared" si="8"/>
        <v>54392.297408312937</v>
      </c>
      <c r="N96" s="23">
        <f t="shared" si="9"/>
        <v>-3993.2974083129375</v>
      </c>
    </row>
    <row r="97" spans="1:14" x14ac:dyDescent="0.3">
      <c r="A97">
        <v>95</v>
      </c>
      <c r="B97">
        <v>20</v>
      </c>
      <c r="C97">
        <v>85033</v>
      </c>
      <c r="D97">
        <f t="shared" si="5"/>
        <v>3.1499999999999986</v>
      </c>
      <c r="E97" s="5">
        <f t="shared" si="6"/>
        <v>11998.070000000007</v>
      </c>
      <c r="F97" s="5">
        <f t="shared" si="7"/>
        <v>37793.920500000007</v>
      </c>
      <c r="K97">
        <v>20</v>
      </c>
      <c r="L97">
        <v>85033</v>
      </c>
      <c r="M97" s="23">
        <f t="shared" si="8"/>
        <v>88287.993029562116</v>
      </c>
      <c r="N97" s="23">
        <f t="shared" si="9"/>
        <v>-3254.9930295621161</v>
      </c>
    </row>
    <row r="98" spans="1:14" x14ac:dyDescent="0.3">
      <c r="A98">
        <v>96</v>
      </c>
      <c r="B98">
        <v>13</v>
      </c>
      <c r="C98">
        <v>91573</v>
      </c>
      <c r="D98">
        <f t="shared" si="5"/>
        <v>-3.8500000000000014</v>
      </c>
      <c r="E98" s="5">
        <f t="shared" si="6"/>
        <v>18538.070000000007</v>
      </c>
      <c r="F98" s="5">
        <f t="shared" si="7"/>
        <v>-71371.569500000056</v>
      </c>
      <c r="K98">
        <v>13</v>
      </c>
      <c r="L98">
        <v>91573</v>
      </c>
      <c r="M98" s="23">
        <f t="shared" si="8"/>
        <v>54392.297408312937</v>
      </c>
      <c r="N98" s="23">
        <f t="shared" si="9"/>
        <v>37180.702591687063</v>
      </c>
    </row>
    <row r="99" spans="1:14" x14ac:dyDescent="0.3">
      <c r="A99">
        <v>97</v>
      </c>
      <c r="B99">
        <v>22</v>
      </c>
      <c r="C99">
        <v>119694</v>
      </c>
      <c r="D99">
        <f t="shared" si="5"/>
        <v>5.1499999999999986</v>
      </c>
      <c r="E99" s="5">
        <f t="shared" si="6"/>
        <v>46659.070000000007</v>
      </c>
      <c r="F99" s="5">
        <f t="shared" si="7"/>
        <v>240294.21049999996</v>
      </c>
      <c r="K99">
        <v>22</v>
      </c>
      <c r="L99">
        <v>119694</v>
      </c>
      <c r="M99" s="23">
        <f t="shared" si="8"/>
        <v>97972.477492776161</v>
      </c>
      <c r="N99" s="23">
        <f t="shared" si="9"/>
        <v>21721.522507223839</v>
      </c>
    </row>
    <row r="100" spans="1:14" x14ac:dyDescent="0.3">
      <c r="A100">
        <v>98</v>
      </c>
      <c r="B100">
        <v>20</v>
      </c>
      <c r="C100">
        <v>93212</v>
      </c>
      <c r="D100">
        <f t="shared" si="5"/>
        <v>3.1499999999999986</v>
      </c>
      <c r="E100" s="5">
        <f t="shared" si="6"/>
        <v>20177.070000000007</v>
      </c>
      <c r="F100" s="5">
        <f t="shared" si="7"/>
        <v>63557.770499999991</v>
      </c>
      <c r="K100">
        <v>20</v>
      </c>
      <c r="L100">
        <v>93212</v>
      </c>
      <c r="M100" s="23">
        <f t="shared" si="8"/>
        <v>88287.993029562116</v>
      </c>
      <c r="N100" s="23">
        <f t="shared" si="9"/>
        <v>4924.0069704378839</v>
      </c>
    </row>
    <row r="101" spans="1:14" x14ac:dyDescent="0.3">
      <c r="A101">
        <v>99</v>
      </c>
      <c r="B101">
        <v>15</v>
      </c>
      <c r="C101">
        <v>60889</v>
      </c>
      <c r="D101">
        <f t="shared" si="5"/>
        <v>-1.8500000000000014</v>
      </c>
      <c r="E101" s="5">
        <f t="shared" si="6"/>
        <v>-12145.929999999993</v>
      </c>
      <c r="F101" s="5">
        <f t="shared" si="7"/>
        <v>22469.970500000003</v>
      </c>
      <c r="K101">
        <v>15</v>
      </c>
      <c r="L101">
        <v>60889</v>
      </c>
      <c r="M101" s="23">
        <f t="shared" si="8"/>
        <v>64076.781871526982</v>
      </c>
      <c r="N101" s="23">
        <f t="shared" si="9"/>
        <v>-3187.7818715269823</v>
      </c>
    </row>
    <row r="102" spans="1:14" x14ac:dyDescent="0.3">
      <c r="A102">
        <v>100</v>
      </c>
      <c r="B102">
        <v>14</v>
      </c>
      <c r="C102">
        <v>73928</v>
      </c>
      <c r="D102">
        <f t="shared" si="5"/>
        <v>-2.8500000000000014</v>
      </c>
      <c r="E102" s="5">
        <f t="shared" si="6"/>
        <v>893.07000000000698</v>
      </c>
      <c r="F102" s="5">
        <f t="shared" si="7"/>
        <v>-2545.2495000000213</v>
      </c>
      <c r="K102">
        <v>14</v>
      </c>
      <c r="L102">
        <v>73928</v>
      </c>
      <c r="M102" s="23">
        <f t="shared" si="8"/>
        <v>59234.539639919967</v>
      </c>
      <c r="N102" s="23">
        <f t="shared" si="9"/>
        <v>14693.460360080033</v>
      </c>
    </row>
    <row r="103" spans="1:14" x14ac:dyDescent="0.3">
      <c r="D103">
        <f>SUM(D2:D102)</f>
        <v>-1.4210854715202004E-13</v>
      </c>
      <c r="E103" s="5">
        <f>SUM(E3:E102)</f>
        <v>6.9849193096160889E-10</v>
      </c>
      <c r="F103" s="5">
        <f>SUM(F3:F102)</f>
        <v>5446311.9500000011</v>
      </c>
      <c r="N103" s="23">
        <f>SUM(N3:N102)</f>
        <v>1.6443664208054543E-9</v>
      </c>
    </row>
    <row r="104" spans="1:14" x14ac:dyDescent="0.3">
      <c r="D104" s="7">
        <f>D103</f>
        <v>-1.4210854715202004E-13</v>
      </c>
      <c r="E104" s="8" t="s">
        <v>30</v>
      </c>
      <c r="F104" s="5">
        <f>F103/(A102-1)</f>
        <v>55013.252020202031</v>
      </c>
    </row>
    <row r="105" spans="1:14" x14ac:dyDescent="0.3">
      <c r="D105" t="s">
        <v>28</v>
      </c>
      <c r="E105" s="8" t="s">
        <v>30</v>
      </c>
      <c r="F105" s="7">
        <f>_xlfn.COVARIANCE.S(B3:B102,C3:C102)</f>
        <v>55013.252020202031</v>
      </c>
    </row>
    <row r="107" spans="1:14" x14ac:dyDescent="0.3">
      <c r="E107" s="5" t="s">
        <v>31</v>
      </c>
      <c r="F107" s="7">
        <f>F105/(_xlfn.STDEV.S(B3:B102)*_xlfn.STDEV.S(C3:C102))</f>
        <v>0.59513171725315717</v>
      </c>
      <c r="G107" t="s">
        <v>32</v>
      </c>
    </row>
    <row r="108" spans="1:14" x14ac:dyDescent="0.3">
      <c r="E108" s="5" t="s">
        <v>33</v>
      </c>
      <c r="F108" s="7">
        <f>F107^2</f>
        <v>0.35418176088069181</v>
      </c>
    </row>
    <row r="110" spans="1:14" x14ac:dyDescent="0.3">
      <c r="E110" s="5" t="s">
        <v>34</v>
      </c>
      <c r="F110" t="s">
        <v>35</v>
      </c>
    </row>
    <row r="111" spans="1:14" x14ac:dyDescent="0.3">
      <c r="F111" t="s">
        <v>36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C5284-A84F-48BE-ABDD-550F7FE64901}">
  <dimension ref="A1:I124"/>
  <sheetViews>
    <sheetView workbookViewId="0">
      <selection activeCell="C25" sqref="C25"/>
    </sheetView>
  </sheetViews>
  <sheetFormatPr defaultRowHeight="18.75" x14ac:dyDescent="0.3"/>
  <sheetData>
    <row r="1" spans="1:9" x14ac:dyDescent="0.3">
      <c r="A1" t="s">
        <v>51</v>
      </c>
    </row>
    <row r="2" spans="1:9" ht="19.5" thickBot="1" x14ac:dyDescent="0.35"/>
    <row r="3" spans="1:9" x14ac:dyDescent="0.3">
      <c r="A3" s="28" t="s">
        <v>52</v>
      </c>
      <c r="B3" s="28"/>
    </row>
    <row r="4" spans="1:9" x14ac:dyDescent="0.3">
      <c r="A4" s="25" t="s">
        <v>53</v>
      </c>
      <c r="B4" s="25">
        <v>0.68328049730102014</v>
      </c>
    </row>
    <row r="5" spans="1:9" x14ac:dyDescent="0.3">
      <c r="A5" s="25" t="s">
        <v>54</v>
      </c>
      <c r="B5" s="25">
        <v>0.4668722379919294</v>
      </c>
    </row>
    <row r="6" spans="1:9" x14ac:dyDescent="0.3">
      <c r="A6" s="25"/>
      <c r="B6" s="25"/>
    </row>
    <row r="7" spans="1:9" x14ac:dyDescent="0.3">
      <c r="A7" s="25"/>
      <c r="B7" s="25"/>
    </row>
    <row r="8" spans="1:9" ht="19.5" thickBot="1" x14ac:dyDescent="0.35">
      <c r="A8" s="26" t="s">
        <v>29</v>
      </c>
      <c r="B8" s="26">
        <v>100</v>
      </c>
    </row>
    <row r="10" spans="1:9" ht="19.5" thickBot="1" x14ac:dyDescent="0.35"/>
    <row r="11" spans="1:9" x14ac:dyDescent="0.3">
      <c r="A11" s="27"/>
      <c r="B11" s="27"/>
      <c r="C11" s="27"/>
      <c r="D11" s="27"/>
      <c r="E11" s="27"/>
      <c r="F11" s="27"/>
    </row>
    <row r="12" spans="1:9" x14ac:dyDescent="0.3">
      <c r="A12" s="25"/>
      <c r="B12" s="25"/>
      <c r="C12" s="25"/>
      <c r="D12" s="25"/>
      <c r="E12" s="25"/>
      <c r="F12" s="25"/>
    </row>
    <row r="13" spans="1:9" x14ac:dyDescent="0.3">
      <c r="A13" s="25"/>
      <c r="B13" s="25"/>
      <c r="C13" s="25"/>
      <c r="D13" s="25"/>
      <c r="E13" s="25"/>
      <c r="F13" s="25"/>
    </row>
    <row r="14" spans="1:9" ht="19.5" thickBot="1" x14ac:dyDescent="0.35">
      <c r="A14" s="26"/>
      <c r="B14" s="26"/>
      <c r="C14" s="26"/>
      <c r="D14" s="26"/>
      <c r="E14" s="26"/>
      <c r="F14" s="26"/>
    </row>
    <row r="15" spans="1:9" ht="19.5" thickBot="1" x14ac:dyDescent="0.35"/>
    <row r="16" spans="1:9" x14ac:dyDescent="0.3">
      <c r="A16" s="27"/>
      <c r="B16" s="27" t="s">
        <v>56</v>
      </c>
      <c r="C16" s="27"/>
      <c r="D16" s="27"/>
      <c r="E16" s="27"/>
      <c r="F16" s="27"/>
      <c r="G16" s="27"/>
      <c r="H16" s="27"/>
      <c r="I16" s="27"/>
    </row>
    <row r="17" spans="1:9" x14ac:dyDescent="0.3">
      <c r="A17" s="25" t="s">
        <v>55</v>
      </c>
      <c r="B17" s="25">
        <v>-8.9564935010424591</v>
      </c>
      <c r="C17" s="25" t="s">
        <v>48</v>
      </c>
      <c r="D17" s="25"/>
      <c r="E17" s="25"/>
      <c r="F17" s="25"/>
      <c r="G17" s="25"/>
      <c r="H17" s="25"/>
      <c r="I17" s="25"/>
    </row>
    <row r="18" spans="1:9" ht="19.5" thickBot="1" x14ac:dyDescent="0.35">
      <c r="A18" s="26" t="s">
        <v>57</v>
      </c>
      <c r="B18" s="26">
        <v>1.9601556045354844</v>
      </c>
      <c r="C18" s="26" t="s">
        <v>47</v>
      </c>
      <c r="D18" s="26"/>
      <c r="E18" s="26"/>
      <c r="F18" s="26"/>
      <c r="G18" s="26"/>
      <c r="H18" s="26"/>
      <c r="I18" s="26"/>
    </row>
    <row r="22" spans="1:9" x14ac:dyDescent="0.3">
      <c r="A22" t="s">
        <v>58</v>
      </c>
    </row>
    <row r="23" spans="1:9" ht="19.5" thickBot="1" x14ac:dyDescent="0.35"/>
    <row r="24" spans="1:9" x14ac:dyDescent="0.3">
      <c r="A24" s="27" t="s">
        <v>59</v>
      </c>
      <c r="B24" s="27" t="s">
        <v>60</v>
      </c>
      <c r="C24" s="27" t="s">
        <v>50</v>
      </c>
    </row>
    <row r="25" spans="1:9" x14ac:dyDescent="0.3">
      <c r="A25" s="25">
        <v>1</v>
      </c>
      <c r="B25" s="25">
        <v>37.107163205541426</v>
      </c>
      <c r="C25" s="25">
        <v>-8.1071632055414256</v>
      </c>
    </row>
    <row r="26" spans="1:9" x14ac:dyDescent="0.3">
      <c r="A26" s="25">
        <v>2</v>
      </c>
      <c r="B26" s="25">
        <v>31.226696391934972</v>
      </c>
      <c r="C26" s="25">
        <v>0.77330360806502796</v>
      </c>
    </row>
    <row r="27" spans="1:9" x14ac:dyDescent="0.3">
      <c r="A27" s="25">
        <v>3</v>
      </c>
      <c r="B27" s="25">
        <v>43.37966263553502</v>
      </c>
      <c r="C27" s="25">
        <v>-10.37966263553502</v>
      </c>
    </row>
    <row r="28" spans="1:9" x14ac:dyDescent="0.3">
      <c r="A28" s="25">
        <v>4</v>
      </c>
      <c r="B28" s="25">
        <v>40.635441798225251</v>
      </c>
      <c r="C28" s="25">
        <v>5.3645582017747486</v>
      </c>
    </row>
    <row r="29" spans="1:9" x14ac:dyDescent="0.3">
      <c r="A29" s="25">
        <v>5</v>
      </c>
      <c r="B29" s="25">
        <v>27.894430368744601</v>
      </c>
      <c r="C29" s="25">
        <v>6.1055696312553991</v>
      </c>
    </row>
    <row r="30" spans="1:9" x14ac:dyDescent="0.3">
      <c r="A30" s="25">
        <v>6</v>
      </c>
      <c r="B30" s="25">
        <v>49.848174635022076</v>
      </c>
      <c r="C30" s="25">
        <v>9.151825364977924</v>
      </c>
    </row>
    <row r="31" spans="1:9" x14ac:dyDescent="0.3">
      <c r="A31" s="25">
        <v>7</v>
      </c>
      <c r="B31" s="25">
        <v>44.555753007296218</v>
      </c>
      <c r="C31" s="25">
        <v>2.444246992703782</v>
      </c>
    </row>
    <row r="32" spans="1:9" x14ac:dyDescent="0.3">
      <c r="A32" s="25">
        <v>8</v>
      </c>
      <c r="B32" s="25">
        <v>38.675286193689765</v>
      </c>
      <c r="C32" s="25">
        <v>6.3247138063102355</v>
      </c>
    </row>
    <row r="33" spans="1:3" x14ac:dyDescent="0.3">
      <c r="A33" s="25">
        <v>9</v>
      </c>
      <c r="B33" s="25">
        <v>46.711924920025275</v>
      </c>
      <c r="C33" s="25">
        <v>8.2880750799747247</v>
      </c>
    </row>
    <row r="34" spans="1:3" x14ac:dyDescent="0.3">
      <c r="A34" s="25">
        <v>10</v>
      </c>
      <c r="B34" s="25">
        <v>50.828252437289819</v>
      </c>
      <c r="C34" s="25">
        <v>-2.8282524372898195</v>
      </c>
    </row>
    <row r="35" spans="1:3" x14ac:dyDescent="0.3">
      <c r="A35" s="25">
        <v>11</v>
      </c>
      <c r="B35" s="25">
        <v>42.595597402760738</v>
      </c>
      <c r="C35" s="25">
        <v>-6.5955974027607382</v>
      </c>
    </row>
    <row r="36" spans="1:3" x14ac:dyDescent="0.3">
      <c r="A36" s="25">
        <v>12</v>
      </c>
      <c r="B36" s="25">
        <v>46.31989604233825</v>
      </c>
      <c r="C36" s="25">
        <v>3.6801039576617498</v>
      </c>
    </row>
    <row r="37" spans="1:3" x14ac:dyDescent="0.3">
      <c r="A37" s="25">
        <v>13</v>
      </c>
      <c r="B37" s="25">
        <v>37.303179513734996</v>
      </c>
      <c r="C37" s="25">
        <v>-9.303179513734996</v>
      </c>
    </row>
    <row r="38" spans="1:3" x14ac:dyDescent="0.3">
      <c r="A38" s="25">
        <v>14</v>
      </c>
      <c r="B38" s="25">
        <v>44.947785623683366</v>
      </c>
      <c r="C38" s="25">
        <v>-0.94778562368336594</v>
      </c>
    </row>
    <row r="39" spans="1:3" x14ac:dyDescent="0.3">
      <c r="A39" s="25">
        <v>15</v>
      </c>
      <c r="B39" s="25">
        <v>34.950991292812368</v>
      </c>
      <c r="C39" s="25">
        <v>14.049008707187632</v>
      </c>
    </row>
    <row r="40" spans="1:3" x14ac:dyDescent="0.3">
      <c r="A40" s="25">
        <v>16</v>
      </c>
      <c r="B40" s="25">
        <v>34.950991292812368</v>
      </c>
      <c r="C40" s="25">
        <v>4.0490087071876317</v>
      </c>
    </row>
    <row r="41" spans="1:3" x14ac:dyDescent="0.3">
      <c r="A41" s="25">
        <v>17</v>
      </c>
      <c r="B41" s="25">
        <v>39.655363995957508</v>
      </c>
      <c r="C41" s="25">
        <v>-12.655363995957508</v>
      </c>
    </row>
    <row r="42" spans="1:3" x14ac:dyDescent="0.3">
      <c r="A42" s="25">
        <v>18</v>
      </c>
      <c r="B42" s="25">
        <v>38.283257316002739</v>
      </c>
      <c r="C42" s="25">
        <v>18.716742683997261</v>
      </c>
    </row>
    <row r="43" spans="1:3" x14ac:dyDescent="0.3">
      <c r="A43" s="25">
        <v>19</v>
      </c>
      <c r="B43" s="25">
        <v>43.37966263553502</v>
      </c>
      <c r="C43" s="25">
        <v>-1.3796626355350199</v>
      </c>
    </row>
    <row r="44" spans="1:3" x14ac:dyDescent="0.3">
      <c r="A44" s="25">
        <v>20</v>
      </c>
      <c r="B44" s="25">
        <v>36.911146897347855</v>
      </c>
      <c r="C44" s="25">
        <v>-3.9111468973478551</v>
      </c>
    </row>
    <row r="45" spans="1:3" x14ac:dyDescent="0.3">
      <c r="A45" s="25">
        <v>21</v>
      </c>
      <c r="B45" s="25">
        <v>35.53904021739308</v>
      </c>
      <c r="C45" s="25">
        <v>2.4609597826069205</v>
      </c>
    </row>
    <row r="46" spans="1:3" x14ac:dyDescent="0.3">
      <c r="A46" s="25">
        <v>22</v>
      </c>
      <c r="B46" s="25">
        <v>41.223490722805963</v>
      </c>
      <c r="C46" s="25">
        <v>1.7765092771940374</v>
      </c>
    </row>
    <row r="47" spans="1:3" x14ac:dyDescent="0.3">
      <c r="A47" s="25">
        <v>23</v>
      </c>
      <c r="B47" s="25">
        <v>44.555753007296218</v>
      </c>
      <c r="C47" s="25">
        <v>-1.555753007296218</v>
      </c>
    </row>
    <row r="48" spans="1:3" x14ac:dyDescent="0.3">
      <c r="A48" s="25">
        <v>24</v>
      </c>
      <c r="B48" s="25">
        <v>39.655363995957508</v>
      </c>
      <c r="C48" s="25">
        <v>5.3446360040424921</v>
      </c>
    </row>
    <row r="49" spans="1:3" x14ac:dyDescent="0.3">
      <c r="A49" s="25">
        <v>25</v>
      </c>
      <c r="B49" s="25">
        <v>56.904731820389728</v>
      </c>
      <c r="C49" s="25">
        <v>-0.90473182038972766</v>
      </c>
    </row>
    <row r="50" spans="1:3" x14ac:dyDescent="0.3">
      <c r="A50" s="25">
        <v>26</v>
      </c>
      <c r="B50" s="25">
        <v>42.595597402760738</v>
      </c>
      <c r="C50" s="25">
        <v>0.40440259723926175</v>
      </c>
    </row>
    <row r="51" spans="1:3" x14ac:dyDescent="0.3">
      <c r="A51" s="25">
        <v>27</v>
      </c>
      <c r="B51" s="25">
        <v>42.987630019147879</v>
      </c>
      <c r="C51" s="25">
        <v>-14.987630019147879</v>
      </c>
    </row>
    <row r="52" spans="1:3" x14ac:dyDescent="0.3">
      <c r="A52" s="25">
        <v>28</v>
      </c>
      <c r="B52" s="25">
        <v>42.791613710954309</v>
      </c>
      <c r="C52" s="25">
        <v>-11.791613710954309</v>
      </c>
    </row>
    <row r="53" spans="1:3" x14ac:dyDescent="0.3">
      <c r="A53" s="25">
        <v>29</v>
      </c>
      <c r="B53" s="25">
        <v>46.515908611831705</v>
      </c>
      <c r="C53" s="25">
        <v>3.4840913881682951</v>
      </c>
    </row>
    <row r="54" spans="1:3" x14ac:dyDescent="0.3">
      <c r="A54" s="25">
        <v>30</v>
      </c>
      <c r="B54" s="25">
        <v>39.067318810076912</v>
      </c>
      <c r="C54" s="25">
        <v>6.9326811899230876</v>
      </c>
    </row>
    <row r="55" spans="1:3" x14ac:dyDescent="0.3">
      <c r="A55" s="25">
        <v>31</v>
      </c>
      <c r="B55" s="25">
        <v>38.47927362419631</v>
      </c>
      <c r="C55" s="25">
        <v>-11.47927362419631</v>
      </c>
    </row>
    <row r="56" spans="1:3" x14ac:dyDescent="0.3">
      <c r="A56" s="25">
        <v>32</v>
      </c>
      <c r="B56" s="25">
        <v>63.177231250383329</v>
      </c>
      <c r="C56" s="25">
        <v>-10.177231250383329</v>
      </c>
    </row>
    <row r="57" spans="1:3" x14ac:dyDescent="0.3">
      <c r="A57" s="25">
        <v>33</v>
      </c>
      <c r="B57" s="25">
        <v>32.990835688276889</v>
      </c>
      <c r="C57" s="25">
        <v>-0.9908356882768885</v>
      </c>
    </row>
    <row r="58" spans="1:3" x14ac:dyDescent="0.3">
      <c r="A58" s="25">
        <v>34</v>
      </c>
      <c r="B58" s="25">
        <v>41.419507030999533</v>
      </c>
      <c r="C58" s="25">
        <v>1.580492969000467</v>
      </c>
    </row>
    <row r="59" spans="1:3" x14ac:dyDescent="0.3">
      <c r="A59" s="25">
        <v>35</v>
      </c>
      <c r="B59" s="25">
        <v>35.343023909199509</v>
      </c>
      <c r="C59" s="25">
        <v>0.65697609080049091</v>
      </c>
    </row>
    <row r="60" spans="1:3" x14ac:dyDescent="0.3">
      <c r="A60" s="25">
        <v>36</v>
      </c>
      <c r="B60" s="25">
        <v>45.535830809563961</v>
      </c>
      <c r="C60" s="25">
        <v>-6.5358308095639615</v>
      </c>
    </row>
    <row r="61" spans="1:3" x14ac:dyDescent="0.3">
      <c r="A61" s="25">
        <v>37</v>
      </c>
      <c r="B61" s="25">
        <v>37.303179513734996</v>
      </c>
      <c r="C61" s="25">
        <v>0.69682048626500404</v>
      </c>
    </row>
    <row r="62" spans="1:3" x14ac:dyDescent="0.3">
      <c r="A62" s="25">
        <v>38</v>
      </c>
      <c r="B62" s="25">
        <v>27.110368874670435</v>
      </c>
      <c r="C62" s="25">
        <v>5.889631125329565</v>
      </c>
    </row>
    <row r="63" spans="1:3" x14ac:dyDescent="0.3">
      <c r="A63" s="25">
        <v>39</v>
      </c>
      <c r="B63" s="25">
        <v>36.519118019660823</v>
      </c>
      <c r="C63" s="25">
        <v>-5.5191180196608229</v>
      </c>
    </row>
    <row r="64" spans="1:3" x14ac:dyDescent="0.3">
      <c r="A64" s="25">
        <v>40</v>
      </c>
      <c r="B64" s="25">
        <v>45.339818240070507</v>
      </c>
      <c r="C64" s="25">
        <v>6.6601817599294932</v>
      </c>
    </row>
    <row r="65" spans="1:3" x14ac:dyDescent="0.3">
      <c r="A65" s="25">
        <v>41</v>
      </c>
      <c r="B65" s="25">
        <v>28.090446676938171</v>
      </c>
      <c r="C65" s="25">
        <v>1.9095533230618287</v>
      </c>
    </row>
    <row r="66" spans="1:3" x14ac:dyDescent="0.3">
      <c r="A66" s="25">
        <v>42</v>
      </c>
      <c r="B66" s="25">
        <v>32.990835688276889</v>
      </c>
      <c r="C66" s="25">
        <v>-6.9908356882768885</v>
      </c>
    </row>
    <row r="67" spans="1:3" x14ac:dyDescent="0.3">
      <c r="A67" s="25">
        <v>43</v>
      </c>
      <c r="B67" s="25">
        <v>37.107163205541426</v>
      </c>
      <c r="C67" s="25">
        <v>5.8928367944585744</v>
      </c>
    </row>
    <row r="68" spans="1:3" x14ac:dyDescent="0.3">
      <c r="A68" s="25">
        <v>44</v>
      </c>
      <c r="B68" s="25">
        <v>57.492784483670548</v>
      </c>
      <c r="C68" s="25">
        <v>-7.4927844836705475</v>
      </c>
    </row>
    <row r="69" spans="1:3" x14ac:dyDescent="0.3">
      <c r="A69" s="25">
        <v>45</v>
      </c>
      <c r="B69" s="25">
        <v>32.206774194202715</v>
      </c>
      <c r="C69" s="25">
        <v>5.7932258057972845</v>
      </c>
    </row>
    <row r="70" spans="1:3" x14ac:dyDescent="0.3">
      <c r="A70" s="25">
        <v>46</v>
      </c>
      <c r="B70" s="25">
        <v>45.927863425951102</v>
      </c>
      <c r="C70" s="25">
        <v>-1.9278634259511023</v>
      </c>
    </row>
    <row r="71" spans="1:3" x14ac:dyDescent="0.3">
      <c r="A71" s="25">
        <v>47</v>
      </c>
      <c r="B71" s="25">
        <v>49.456142018634935</v>
      </c>
      <c r="C71" s="25">
        <v>2.5438579813650648</v>
      </c>
    </row>
    <row r="72" spans="1:3" x14ac:dyDescent="0.3">
      <c r="A72" s="25">
        <v>48</v>
      </c>
      <c r="B72" s="25">
        <v>55.924654018121984</v>
      </c>
      <c r="C72" s="25">
        <v>8.0753459818780158</v>
      </c>
    </row>
    <row r="73" spans="1:3" x14ac:dyDescent="0.3">
      <c r="A73" s="25">
        <v>49</v>
      </c>
      <c r="B73" s="25">
        <v>49.848174635022076</v>
      </c>
      <c r="C73" s="25">
        <v>-4.848174635022076</v>
      </c>
    </row>
    <row r="74" spans="1:3" x14ac:dyDescent="0.3">
      <c r="A74" s="25">
        <v>50</v>
      </c>
      <c r="B74" s="25">
        <v>39.851380304151078</v>
      </c>
      <c r="C74" s="25">
        <v>-4.8513803041510783</v>
      </c>
    </row>
    <row r="75" spans="1:3" x14ac:dyDescent="0.3">
      <c r="A75" s="25">
        <v>51</v>
      </c>
      <c r="B75" s="25">
        <v>35.53904021739308</v>
      </c>
      <c r="C75" s="25">
        <v>6.4609597826069205</v>
      </c>
    </row>
    <row r="76" spans="1:3" x14ac:dyDescent="0.3">
      <c r="A76" s="25">
        <v>52</v>
      </c>
      <c r="B76" s="25">
        <v>37.891224699615599</v>
      </c>
      <c r="C76" s="25">
        <v>2.1087753003844014</v>
      </c>
    </row>
    <row r="77" spans="1:3" x14ac:dyDescent="0.3">
      <c r="A77" s="25">
        <v>53</v>
      </c>
      <c r="B77" s="25">
        <v>37.303179513734996</v>
      </c>
      <c r="C77" s="25">
        <v>2.696820486265004</v>
      </c>
    </row>
    <row r="78" spans="1:3" x14ac:dyDescent="0.3">
      <c r="A78" s="25">
        <v>54</v>
      </c>
      <c r="B78" s="25">
        <v>31.814741577815575</v>
      </c>
      <c r="C78" s="25">
        <v>-9.8147415778155747</v>
      </c>
    </row>
    <row r="79" spans="1:3" x14ac:dyDescent="0.3">
      <c r="A79" s="25">
        <v>55</v>
      </c>
      <c r="B79" s="25">
        <v>46.711924920025275</v>
      </c>
      <c r="C79" s="25">
        <v>-10.711924920025275</v>
      </c>
    </row>
    <row r="80" spans="1:3" x14ac:dyDescent="0.3">
      <c r="A80" s="25">
        <v>56</v>
      </c>
      <c r="B80" s="25">
        <v>47.692002722293019</v>
      </c>
      <c r="C80" s="25">
        <v>5.3079972777069813</v>
      </c>
    </row>
    <row r="81" spans="1:3" x14ac:dyDescent="0.3">
      <c r="A81" s="25">
        <v>57</v>
      </c>
      <c r="B81" s="25">
        <v>48.476064216367192</v>
      </c>
      <c r="C81" s="25">
        <v>6.5239357836328082</v>
      </c>
    </row>
    <row r="82" spans="1:3" x14ac:dyDescent="0.3">
      <c r="A82" s="25">
        <v>58</v>
      </c>
      <c r="B82" s="25">
        <v>33.774897182351054</v>
      </c>
      <c r="C82" s="25">
        <v>14.225102817648946</v>
      </c>
    </row>
    <row r="83" spans="1:3" x14ac:dyDescent="0.3">
      <c r="A83" s="25">
        <v>59</v>
      </c>
      <c r="B83" s="25">
        <v>39.067318810076912</v>
      </c>
      <c r="C83" s="25">
        <v>1.9326811899230876</v>
      </c>
    </row>
    <row r="84" spans="1:3" x14ac:dyDescent="0.3">
      <c r="A84" s="25">
        <v>60</v>
      </c>
      <c r="B84" s="25">
        <v>41.615519600492995</v>
      </c>
      <c r="C84" s="25">
        <v>-3.6155196004929948</v>
      </c>
    </row>
    <row r="85" spans="1:3" x14ac:dyDescent="0.3">
      <c r="A85" s="25">
        <v>61</v>
      </c>
      <c r="B85" s="25">
        <v>41.811535908686565</v>
      </c>
      <c r="C85" s="25">
        <v>-12.811535908686565</v>
      </c>
    </row>
    <row r="86" spans="1:3" x14ac:dyDescent="0.3">
      <c r="A86" s="25">
        <v>62</v>
      </c>
      <c r="B86" s="25">
        <v>43.183646327341449</v>
      </c>
      <c r="C86" s="25">
        <v>8.8163536726585505</v>
      </c>
    </row>
    <row r="87" spans="1:3" x14ac:dyDescent="0.3">
      <c r="A87" s="25">
        <v>63</v>
      </c>
      <c r="B87" s="25">
        <v>30.050602281473658</v>
      </c>
      <c r="C87" s="25">
        <v>3.9493977185263418</v>
      </c>
    </row>
    <row r="88" spans="1:3" x14ac:dyDescent="0.3">
      <c r="A88" s="25">
        <v>64</v>
      </c>
      <c r="B88" s="25">
        <v>34.362946106931773</v>
      </c>
      <c r="C88" s="25">
        <v>8.6370538930682272</v>
      </c>
    </row>
    <row r="89" spans="1:3" x14ac:dyDescent="0.3">
      <c r="A89" s="25">
        <v>65</v>
      </c>
      <c r="B89" s="25">
        <v>51.22028505367696</v>
      </c>
      <c r="C89" s="25">
        <v>4.7797149463230397</v>
      </c>
    </row>
    <row r="90" spans="1:3" x14ac:dyDescent="0.3">
      <c r="A90" s="25">
        <v>66</v>
      </c>
      <c r="B90" s="25">
        <v>42.007552216880136</v>
      </c>
      <c r="C90" s="25">
        <v>-2.0075522168801356</v>
      </c>
    </row>
    <row r="91" spans="1:3" x14ac:dyDescent="0.3">
      <c r="A91" s="25">
        <v>67</v>
      </c>
      <c r="B91" s="25">
        <v>43.575675205028482</v>
      </c>
      <c r="C91" s="25">
        <v>-5.5756752050284817</v>
      </c>
    </row>
    <row r="92" spans="1:3" x14ac:dyDescent="0.3">
      <c r="A92" s="25">
        <v>68</v>
      </c>
      <c r="B92" s="25">
        <v>33.5788846128576</v>
      </c>
      <c r="C92" s="25">
        <v>2.4211153871424003</v>
      </c>
    </row>
    <row r="93" spans="1:3" x14ac:dyDescent="0.3">
      <c r="A93" s="25">
        <v>69</v>
      </c>
      <c r="B93" s="25">
        <v>40.243412920538219</v>
      </c>
      <c r="C93" s="25">
        <v>-10.243412920538219</v>
      </c>
    </row>
    <row r="94" spans="1:3" x14ac:dyDescent="0.3">
      <c r="A94" s="25">
        <v>70</v>
      </c>
      <c r="B94" s="25">
        <v>31.618729008322113</v>
      </c>
      <c r="C94" s="25">
        <v>-4.6187290083221129</v>
      </c>
    </row>
    <row r="95" spans="1:3" x14ac:dyDescent="0.3">
      <c r="A95" s="25">
        <v>71</v>
      </c>
      <c r="B95" s="25">
        <v>39.263335118270483</v>
      </c>
      <c r="C95" s="25">
        <v>-10.263335118270483</v>
      </c>
    </row>
    <row r="96" spans="1:3" x14ac:dyDescent="0.3">
      <c r="A96" s="25">
        <v>72</v>
      </c>
      <c r="B96" s="25">
        <v>34.558962415125343</v>
      </c>
      <c r="C96" s="25">
        <v>0.44103758487465683</v>
      </c>
    </row>
    <row r="97" spans="1:3" x14ac:dyDescent="0.3">
      <c r="A97" s="25">
        <v>73</v>
      </c>
      <c r="B97" s="25">
        <v>43.575675205028482</v>
      </c>
      <c r="C97" s="25">
        <v>2.4243247949715183</v>
      </c>
    </row>
    <row r="98" spans="1:3" x14ac:dyDescent="0.3">
      <c r="A98" s="25">
        <v>74</v>
      </c>
      <c r="B98" s="25">
        <v>40.243412920538219</v>
      </c>
      <c r="C98" s="25">
        <v>-7.2434129205382192</v>
      </c>
    </row>
    <row r="99" spans="1:3" x14ac:dyDescent="0.3">
      <c r="A99" s="25">
        <v>75</v>
      </c>
      <c r="B99" s="25">
        <v>39.459351426464053</v>
      </c>
      <c r="C99" s="25">
        <v>-10.459351426464053</v>
      </c>
    </row>
    <row r="100" spans="1:3" x14ac:dyDescent="0.3">
      <c r="A100" s="25">
        <v>76</v>
      </c>
      <c r="B100" s="25">
        <v>54.160518460480183</v>
      </c>
      <c r="C100" s="25">
        <v>8.8394815395198165</v>
      </c>
    </row>
    <row r="101" spans="1:3" x14ac:dyDescent="0.3">
      <c r="A101" s="25">
        <v>77</v>
      </c>
      <c r="B101" s="25">
        <v>32.794819380083311</v>
      </c>
      <c r="C101" s="25">
        <v>10.205180619916689</v>
      </c>
    </row>
    <row r="102" spans="1:3" x14ac:dyDescent="0.3">
      <c r="A102" s="25">
        <v>78</v>
      </c>
      <c r="B102" s="25">
        <v>37.695208391422028</v>
      </c>
      <c r="C102" s="25">
        <v>0.30479160857797183</v>
      </c>
    </row>
    <row r="103" spans="1:3" x14ac:dyDescent="0.3">
      <c r="A103" s="25">
        <v>79</v>
      </c>
      <c r="B103" s="25">
        <v>37.107163205541426</v>
      </c>
      <c r="C103" s="25">
        <v>-5.1071632055414256</v>
      </c>
    </row>
    <row r="104" spans="1:3" x14ac:dyDescent="0.3">
      <c r="A104" s="25">
        <v>80</v>
      </c>
      <c r="B104" s="25">
        <v>44.359740437802763</v>
      </c>
      <c r="C104" s="25">
        <v>9.6402595621972367</v>
      </c>
    </row>
    <row r="105" spans="1:3" x14ac:dyDescent="0.3">
      <c r="A105" s="25">
        <v>81</v>
      </c>
      <c r="B105" s="25">
        <v>35.735052786886541</v>
      </c>
      <c r="C105" s="25">
        <v>-4.7350527868865413</v>
      </c>
    </row>
    <row r="106" spans="1:3" x14ac:dyDescent="0.3">
      <c r="A106" s="25">
        <v>82</v>
      </c>
      <c r="B106" s="25">
        <v>45.731847117757532</v>
      </c>
      <c r="C106" s="25">
        <v>1.2681528822424681</v>
      </c>
    </row>
    <row r="107" spans="1:3" x14ac:dyDescent="0.3">
      <c r="A107" s="25">
        <v>83</v>
      </c>
      <c r="B107" s="25">
        <v>53.376453227705902</v>
      </c>
      <c r="C107" s="25">
        <v>4.6235467722940982</v>
      </c>
    </row>
    <row r="108" spans="1:3" x14ac:dyDescent="0.3">
      <c r="A108" s="25">
        <v>84</v>
      </c>
      <c r="B108" s="25">
        <v>53.572469535899472</v>
      </c>
      <c r="C108" s="25">
        <v>11.427530464100528</v>
      </c>
    </row>
    <row r="109" spans="1:3" x14ac:dyDescent="0.3">
      <c r="A109" s="25">
        <v>85</v>
      </c>
      <c r="B109" s="25">
        <v>47.299973844605987</v>
      </c>
      <c r="C109" s="25">
        <v>4.7000261553940135</v>
      </c>
    </row>
    <row r="110" spans="1:3" x14ac:dyDescent="0.3">
      <c r="A110" s="25">
        <v>86</v>
      </c>
      <c r="B110" s="25">
        <v>41.615519600492995</v>
      </c>
      <c r="C110" s="25">
        <v>2.3844803995070052</v>
      </c>
    </row>
    <row r="111" spans="1:3" x14ac:dyDescent="0.3">
      <c r="A111" s="25">
        <v>87</v>
      </c>
      <c r="B111" s="25">
        <v>37.499195821928566</v>
      </c>
      <c r="C111" s="25">
        <v>-5.4991958219285664</v>
      </c>
    </row>
    <row r="112" spans="1:3" x14ac:dyDescent="0.3">
      <c r="A112" s="25">
        <v>88</v>
      </c>
      <c r="B112" s="25">
        <v>50.436219820902672</v>
      </c>
      <c r="C112" s="25">
        <v>2.5637801790973285</v>
      </c>
    </row>
    <row r="113" spans="1:3" x14ac:dyDescent="0.3">
      <c r="A113" s="25">
        <v>89</v>
      </c>
      <c r="B113" s="25">
        <v>48.868096832754333</v>
      </c>
      <c r="C113" s="25">
        <v>2.1319031672456674</v>
      </c>
    </row>
    <row r="114" spans="1:3" x14ac:dyDescent="0.3">
      <c r="A114" s="25">
        <v>90</v>
      </c>
      <c r="B114" s="25">
        <v>34.558962415125343</v>
      </c>
      <c r="C114" s="25">
        <v>6.4410375848746568</v>
      </c>
    </row>
    <row r="115" spans="1:3" x14ac:dyDescent="0.3">
      <c r="A115" s="25">
        <v>91</v>
      </c>
      <c r="B115" s="25">
        <v>45.731847117757532</v>
      </c>
      <c r="C115" s="25">
        <v>-18.731847117757532</v>
      </c>
    </row>
    <row r="116" spans="1:3" x14ac:dyDescent="0.3">
      <c r="A116" s="25">
        <v>92</v>
      </c>
      <c r="B116" s="25">
        <v>42.203568525073706</v>
      </c>
      <c r="C116" s="25">
        <v>-0.20356852507370604</v>
      </c>
    </row>
    <row r="117" spans="1:3" x14ac:dyDescent="0.3">
      <c r="A117" s="25">
        <v>93</v>
      </c>
      <c r="B117" s="25">
        <v>31.814741577815575</v>
      </c>
      <c r="C117" s="25">
        <v>-13.814741577815575</v>
      </c>
    </row>
    <row r="118" spans="1:3" x14ac:dyDescent="0.3">
      <c r="A118" s="25">
        <v>94</v>
      </c>
      <c r="B118" s="25">
        <v>31.814741577815575</v>
      </c>
      <c r="C118" s="25">
        <v>1.1852584221844253</v>
      </c>
    </row>
    <row r="119" spans="1:3" x14ac:dyDescent="0.3">
      <c r="A119" s="25">
        <v>95</v>
      </c>
      <c r="B119" s="25">
        <v>34.558962415125343</v>
      </c>
      <c r="C119" s="25">
        <v>-11.558962415125343</v>
      </c>
    </row>
    <row r="120" spans="1:3" x14ac:dyDescent="0.3">
      <c r="A120" s="25">
        <v>96</v>
      </c>
      <c r="B120" s="25">
        <v>50.044190943215646</v>
      </c>
      <c r="C120" s="25">
        <v>12.955809056784354</v>
      </c>
    </row>
    <row r="121" spans="1:3" x14ac:dyDescent="0.3">
      <c r="A121" s="25">
        <v>97</v>
      </c>
      <c r="B121" s="25">
        <v>37.107163205541426</v>
      </c>
      <c r="C121" s="25">
        <v>-11.107163205541426</v>
      </c>
    </row>
    <row r="122" spans="1:3" x14ac:dyDescent="0.3">
      <c r="A122" s="25">
        <v>98</v>
      </c>
      <c r="B122" s="25">
        <v>37.107163205541426</v>
      </c>
      <c r="C122" s="25">
        <v>9.8928367944585744</v>
      </c>
    </row>
    <row r="123" spans="1:3" x14ac:dyDescent="0.3">
      <c r="A123" s="25">
        <v>99</v>
      </c>
      <c r="B123" s="25">
        <v>45.339818240070507</v>
      </c>
      <c r="C123" s="25">
        <v>-5.3398182400705068</v>
      </c>
    </row>
    <row r="124" spans="1:3" ht="19.5" thickBot="1" x14ac:dyDescent="0.35">
      <c r="A124" s="26">
        <v>100</v>
      </c>
      <c r="B124" s="26">
        <v>36.715130589154285</v>
      </c>
      <c r="C124" s="26">
        <v>11.284869410845715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68D35-E5AF-4FED-81C9-8429A7B0947B}">
  <dimension ref="A1:I102"/>
  <sheetViews>
    <sheetView workbookViewId="0"/>
  </sheetViews>
  <sheetFormatPr defaultRowHeight="18.75" x14ac:dyDescent="0.3"/>
  <cols>
    <col min="1" max="1" width="8.796875" customWidth="1"/>
    <col min="2" max="2" width="8.59765625" bestFit="1" customWidth="1"/>
    <col min="3" max="3" width="5.69921875" bestFit="1" customWidth="1"/>
    <col min="4" max="6" width="0" hidden="1" customWidth="1"/>
    <col min="7" max="7" width="9.59765625" hidden="1" customWidth="1"/>
    <col min="8" max="11" width="0" hidden="1" customWidth="1"/>
  </cols>
  <sheetData>
    <row r="1" spans="1:9" ht="19.5" thickBot="1" x14ac:dyDescent="0.35">
      <c r="A1" t="s">
        <v>37</v>
      </c>
    </row>
    <row r="2" spans="1:9" s="1" customFormat="1" x14ac:dyDescent="0.3">
      <c r="A2" s="1" t="s">
        <v>0</v>
      </c>
      <c r="B2" s="1" t="s">
        <v>1</v>
      </c>
      <c r="C2" s="1" t="s">
        <v>2</v>
      </c>
      <c r="F2" s="9"/>
      <c r="G2" s="10" t="s">
        <v>0</v>
      </c>
      <c r="H2" s="10" t="s">
        <v>1</v>
      </c>
      <c r="I2" s="11" t="s">
        <v>2</v>
      </c>
    </row>
    <row r="3" spans="1:9" x14ac:dyDescent="0.3">
      <c r="A3">
        <v>23.5</v>
      </c>
      <c r="B3">
        <v>73</v>
      </c>
      <c r="C3">
        <v>29</v>
      </c>
      <c r="F3" s="12" t="s">
        <v>0</v>
      </c>
      <c r="G3" s="13">
        <v>1</v>
      </c>
      <c r="H3" s="13"/>
      <c r="I3" s="14"/>
    </row>
    <row r="4" spans="1:9" x14ac:dyDescent="0.3">
      <c r="A4">
        <v>20.5</v>
      </c>
      <c r="B4">
        <v>59</v>
      </c>
      <c r="C4">
        <v>32</v>
      </c>
      <c r="F4" s="12" t="s">
        <v>1</v>
      </c>
      <c r="G4" s="15">
        <f>CORREL(A3:A102,B3:B102)</f>
        <v>0.91871862072888621</v>
      </c>
      <c r="H4" s="13">
        <v>1</v>
      </c>
      <c r="I4" s="14"/>
    </row>
    <row r="5" spans="1:9" ht="19.5" thickBot="1" x14ac:dyDescent="0.35">
      <c r="A5">
        <v>26.700000762939453</v>
      </c>
      <c r="B5">
        <v>83</v>
      </c>
      <c r="C5">
        <v>33</v>
      </c>
      <c r="F5" s="16" t="s">
        <v>2</v>
      </c>
      <c r="G5" s="17">
        <f>CORREL(A3:A102,C3:C102)</f>
        <v>0.68328049730102003</v>
      </c>
      <c r="H5" s="17">
        <f>CORREL(B3:B102,C3:C102)</f>
        <v>0.6471355870050729</v>
      </c>
      <c r="I5" s="18">
        <v>1</v>
      </c>
    </row>
    <row r="6" spans="1:9" x14ac:dyDescent="0.3">
      <c r="A6">
        <v>25.299999237060547</v>
      </c>
      <c r="B6">
        <v>76</v>
      </c>
      <c r="C6">
        <v>46</v>
      </c>
    </row>
    <row r="7" spans="1:9" x14ac:dyDescent="0.3">
      <c r="A7">
        <v>18.799999237060547</v>
      </c>
      <c r="B7">
        <v>69</v>
      </c>
      <c r="C7">
        <v>34</v>
      </c>
      <c r="E7" t="s">
        <v>38</v>
      </c>
      <c r="G7" t="s">
        <v>0</v>
      </c>
      <c r="H7" t="s">
        <v>1</v>
      </c>
      <c r="I7" t="s">
        <v>2</v>
      </c>
    </row>
    <row r="8" spans="1:9" x14ac:dyDescent="0.3">
      <c r="A8">
        <v>30</v>
      </c>
      <c r="B8">
        <v>94</v>
      </c>
      <c r="C8">
        <v>59</v>
      </c>
      <c r="E8" t="s">
        <v>39</v>
      </c>
      <c r="F8" t="s">
        <v>0</v>
      </c>
      <c r="G8">
        <v>1</v>
      </c>
    </row>
    <row r="9" spans="1:9" x14ac:dyDescent="0.3">
      <c r="A9">
        <v>27.299999237060547</v>
      </c>
      <c r="B9">
        <v>88</v>
      </c>
      <c r="C9">
        <v>47</v>
      </c>
      <c r="F9" t="s">
        <v>1</v>
      </c>
      <c r="G9" s="7">
        <f>G4^2</f>
        <v>0.84404390407398711</v>
      </c>
      <c r="H9">
        <v>1</v>
      </c>
    </row>
    <row r="10" spans="1:9" x14ac:dyDescent="0.3">
      <c r="A10">
        <v>24.299999237060547</v>
      </c>
      <c r="B10">
        <v>77</v>
      </c>
      <c r="C10">
        <v>45</v>
      </c>
      <c r="F10" t="s">
        <v>2</v>
      </c>
      <c r="G10" s="7">
        <f>G5^2</f>
        <v>0.46687223799192923</v>
      </c>
      <c r="H10" s="19">
        <f>H5^2</f>
        <v>0.4187844679684003</v>
      </c>
      <c r="I10">
        <v>1</v>
      </c>
    </row>
    <row r="11" spans="1:9" x14ac:dyDescent="0.3">
      <c r="A11">
        <v>28.399999618530273</v>
      </c>
      <c r="B11">
        <v>87</v>
      </c>
      <c r="C11">
        <v>55</v>
      </c>
    </row>
    <row r="12" spans="1:9" x14ac:dyDescent="0.3">
      <c r="A12">
        <v>30.5</v>
      </c>
      <c r="B12">
        <v>94</v>
      </c>
      <c r="C12">
        <v>48</v>
      </c>
      <c r="F12" t="s">
        <v>40</v>
      </c>
    </row>
    <row r="13" spans="1:9" x14ac:dyDescent="0.3">
      <c r="A13">
        <v>26.299999237060547</v>
      </c>
      <c r="B13">
        <v>96</v>
      </c>
      <c r="C13">
        <v>36</v>
      </c>
      <c r="F13" t="s">
        <v>41</v>
      </c>
    </row>
    <row r="14" spans="1:9" x14ac:dyDescent="0.3">
      <c r="A14">
        <v>28.200000762939453</v>
      </c>
      <c r="B14">
        <v>87</v>
      </c>
      <c r="C14">
        <v>50</v>
      </c>
      <c r="F14" t="s">
        <v>42</v>
      </c>
    </row>
    <row r="15" spans="1:9" x14ac:dyDescent="0.3">
      <c r="A15">
        <v>23.600000381469727</v>
      </c>
      <c r="B15">
        <v>81</v>
      </c>
      <c r="C15">
        <v>28</v>
      </c>
      <c r="F15" t="s">
        <v>43</v>
      </c>
    </row>
    <row r="16" spans="1:9" ht="31.5" x14ac:dyDescent="0.5">
      <c r="A16">
        <v>27.5</v>
      </c>
      <c r="B16">
        <v>87</v>
      </c>
      <c r="C16">
        <v>44</v>
      </c>
      <c r="F16" s="20" t="s">
        <v>44</v>
      </c>
    </row>
    <row r="17" spans="1:3" x14ac:dyDescent="0.3">
      <c r="A17">
        <v>22.399999618530273</v>
      </c>
      <c r="B17">
        <v>73</v>
      </c>
      <c r="C17">
        <v>49</v>
      </c>
    </row>
    <row r="18" spans="1:3" x14ac:dyDescent="0.3">
      <c r="A18">
        <v>22.399999618530273</v>
      </c>
      <c r="B18">
        <v>78</v>
      </c>
      <c r="C18">
        <v>39</v>
      </c>
    </row>
    <row r="19" spans="1:3" x14ac:dyDescent="0.3">
      <c r="A19">
        <v>24.799999237060547</v>
      </c>
      <c r="B19">
        <v>82</v>
      </c>
      <c r="C19">
        <v>27</v>
      </c>
    </row>
    <row r="20" spans="1:3" x14ac:dyDescent="0.3">
      <c r="A20">
        <v>24.100000381469727</v>
      </c>
      <c r="B20">
        <v>81</v>
      </c>
      <c r="C20">
        <v>57</v>
      </c>
    </row>
    <row r="21" spans="1:3" x14ac:dyDescent="0.3">
      <c r="A21">
        <v>26.700000762939453</v>
      </c>
      <c r="B21">
        <v>89</v>
      </c>
      <c r="C21">
        <v>42</v>
      </c>
    </row>
    <row r="22" spans="1:3" x14ac:dyDescent="0.3">
      <c r="A22">
        <v>23.399999618530273</v>
      </c>
      <c r="B22">
        <v>73</v>
      </c>
      <c r="C22">
        <v>33</v>
      </c>
    </row>
    <row r="23" spans="1:3" x14ac:dyDescent="0.3">
      <c r="A23">
        <v>22.700000762939453</v>
      </c>
      <c r="B23">
        <v>78</v>
      </c>
      <c r="C23">
        <v>38</v>
      </c>
    </row>
    <row r="24" spans="1:3" x14ac:dyDescent="0.3">
      <c r="A24">
        <v>25.600000381469727</v>
      </c>
      <c r="B24">
        <v>88</v>
      </c>
      <c r="C24">
        <v>43</v>
      </c>
    </row>
    <row r="25" spans="1:3" x14ac:dyDescent="0.3">
      <c r="A25">
        <v>27.299999237060547</v>
      </c>
      <c r="B25">
        <v>87</v>
      </c>
      <c r="C25">
        <v>43</v>
      </c>
    </row>
    <row r="26" spans="1:3" x14ac:dyDescent="0.3">
      <c r="A26">
        <v>24.799999237060547</v>
      </c>
      <c r="B26">
        <v>79</v>
      </c>
      <c r="C26">
        <v>45</v>
      </c>
    </row>
    <row r="27" spans="1:3" x14ac:dyDescent="0.3">
      <c r="A27">
        <v>33.599998474121094</v>
      </c>
      <c r="B27">
        <v>107</v>
      </c>
      <c r="C27">
        <v>56</v>
      </c>
    </row>
    <row r="28" spans="1:3" x14ac:dyDescent="0.3">
      <c r="A28">
        <v>26.299999237060547</v>
      </c>
      <c r="B28">
        <v>85</v>
      </c>
      <c r="C28">
        <v>43</v>
      </c>
    </row>
    <row r="29" spans="1:3" x14ac:dyDescent="0.3">
      <c r="A29">
        <v>26.5</v>
      </c>
      <c r="B29">
        <v>83</v>
      </c>
      <c r="C29">
        <v>28</v>
      </c>
    </row>
    <row r="30" spans="1:3" x14ac:dyDescent="0.3">
      <c r="A30">
        <v>26.399999618530273</v>
      </c>
      <c r="B30">
        <v>83</v>
      </c>
      <c r="C30">
        <v>31</v>
      </c>
    </row>
    <row r="31" spans="1:3" x14ac:dyDescent="0.3">
      <c r="A31">
        <v>28.299999237060547</v>
      </c>
      <c r="B31">
        <v>85</v>
      </c>
      <c r="C31">
        <v>50</v>
      </c>
    </row>
    <row r="32" spans="1:3" x14ac:dyDescent="0.3">
      <c r="A32">
        <v>24.5</v>
      </c>
      <c r="B32">
        <v>77</v>
      </c>
      <c r="C32">
        <v>46</v>
      </c>
    </row>
    <row r="33" spans="1:3" x14ac:dyDescent="0.3">
      <c r="A33">
        <v>24.200000762939453</v>
      </c>
      <c r="B33">
        <v>71</v>
      </c>
      <c r="C33">
        <v>27</v>
      </c>
    </row>
    <row r="34" spans="1:3" x14ac:dyDescent="0.3">
      <c r="A34">
        <v>36.799999237060547</v>
      </c>
      <c r="B34">
        <v>115</v>
      </c>
      <c r="C34">
        <v>53</v>
      </c>
    </row>
    <row r="35" spans="1:3" x14ac:dyDescent="0.3">
      <c r="A35">
        <v>21.399999618530273</v>
      </c>
      <c r="B35">
        <v>68</v>
      </c>
      <c r="C35">
        <v>32</v>
      </c>
    </row>
    <row r="36" spans="1:3" x14ac:dyDescent="0.3">
      <c r="A36">
        <v>25.700000762939453</v>
      </c>
      <c r="B36">
        <v>84</v>
      </c>
      <c r="C36">
        <v>43</v>
      </c>
    </row>
    <row r="37" spans="1:3" x14ac:dyDescent="0.3">
      <c r="A37">
        <v>22.600000381469727</v>
      </c>
      <c r="B37">
        <v>71</v>
      </c>
      <c r="C37">
        <v>36</v>
      </c>
    </row>
    <row r="38" spans="1:3" x14ac:dyDescent="0.3">
      <c r="A38">
        <v>27.799999237060547</v>
      </c>
      <c r="B38">
        <v>79</v>
      </c>
      <c r="C38">
        <v>39</v>
      </c>
    </row>
    <row r="39" spans="1:3" x14ac:dyDescent="0.3">
      <c r="A39">
        <v>23.600000381469727</v>
      </c>
      <c r="B39">
        <v>83</v>
      </c>
      <c r="C39">
        <v>38</v>
      </c>
    </row>
    <row r="40" spans="1:3" x14ac:dyDescent="0.3">
      <c r="A40">
        <v>18.399999618530273</v>
      </c>
      <c r="B40">
        <v>56</v>
      </c>
      <c r="C40">
        <v>33</v>
      </c>
    </row>
    <row r="41" spans="1:3" x14ac:dyDescent="0.3">
      <c r="A41">
        <v>23.200000762939453</v>
      </c>
      <c r="B41">
        <v>72</v>
      </c>
      <c r="C41">
        <v>31</v>
      </c>
    </row>
    <row r="42" spans="1:3" x14ac:dyDescent="0.3">
      <c r="A42">
        <v>27.700000762939453</v>
      </c>
      <c r="B42">
        <v>86</v>
      </c>
      <c r="C42">
        <v>52</v>
      </c>
    </row>
    <row r="43" spans="1:3" x14ac:dyDescent="0.3">
      <c r="A43">
        <v>18.899999618530273</v>
      </c>
      <c r="B43">
        <v>65</v>
      </c>
      <c r="C43">
        <v>30</v>
      </c>
    </row>
    <row r="44" spans="1:3" x14ac:dyDescent="0.3">
      <c r="A44">
        <v>21.399999618530273</v>
      </c>
      <c r="B44">
        <v>68</v>
      </c>
      <c r="C44">
        <v>26</v>
      </c>
    </row>
    <row r="45" spans="1:3" x14ac:dyDescent="0.3">
      <c r="A45">
        <v>23.5</v>
      </c>
      <c r="B45">
        <v>81</v>
      </c>
      <c r="C45">
        <v>43</v>
      </c>
    </row>
    <row r="46" spans="1:3" x14ac:dyDescent="0.3">
      <c r="A46">
        <v>33.900001525878906</v>
      </c>
      <c r="B46">
        <v>113</v>
      </c>
      <c r="C46">
        <v>50</v>
      </c>
    </row>
    <row r="47" spans="1:3" x14ac:dyDescent="0.3">
      <c r="A47">
        <v>21</v>
      </c>
      <c r="B47">
        <v>63</v>
      </c>
      <c r="C47">
        <v>38</v>
      </c>
    </row>
    <row r="48" spans="1:3" x14ac:dyDescent="0.3">
      <c r="A48">
        <v>28</v>
      </c>
      <c r="B48">
        <v>85</v>
      </c>
      <c r="C48">
        <v>44</v>
      </c>
    </row>
    <row r="49" spans="1:3" x14ac:dyDescent="0.3">
      <c r="A49">
        <v>29.799999237060547</v>
      </c>
      <c r="B49">
        <v>92</v>
      </c>
      <c r="C49">
        <v>52</v>
      </c>
    </row>
    <row r="50" spans="1:3" x14ac:dyDescent="0.3">
      <c r="A50">
        <v>33.099998474121094</v>
      </c>
      <c r="B50">
        <v>96</v>
      </c>
      <c r="C50">
        <v>64</v>
      </c>
    </row>
    <row r="51" spans="1:3" x14ac:dyDescent="0.3">
      <c r="A51">
        <v>30</v>
      </c>
      <c r="B51">
        <v>92</v>
      </c>
      <c r="C51">
        <v>45</v>
      </c>
    </row>
    <row r="52" spans="1:3" x14ac:dyDescent="0.3">
      <c r="A52">
        <v>24.899999618530273</v>
      </c>
      <c r="B52">
        <v>78</v>
      </c>
      <c r="C52">
        <v>35</v>
      </c>
    </row>
    <row r="53" spans="1:3" x14ac:dyDescent="0.3">
      <c r="A53">
        <v>22.700000762939453</v>
      </c>
      <c r="B53">
        <v>73</v>
      </c>
      <c r="C53">
        <v>42</v>
      </c>
    </row>
    <row r="54" spans="1:3" x14ac:dyDescent="0.3">
      <c r="A54">
        <v>23.899999618530273</v>
      </c>
      <c r="B54">
        <v>69</v>
      </c>
      <c r="C54">
        <v>40</v>
      </c>
    </row>
    <row r="55" spans="1:3" x14ac:dyDescent="0.3">
      <c r="A55">
        <v>23.600000381469727</v>
      </c>
      <c r="B55">
        <v>80</v>
      </c>
      <c r="C55">
        <v>40</v>
      </c>
    </row>
    <row r="56" spans="1:3" x14ac:dyDescent="0.3">
      <c r="A56">
        <v>20.799999237060547</v>
      </c>
      <c r="B56">
        <v>70</v>
      </c>
      <c r="C56">
        <v>22</v>
      </c>
    </row>
    <row r="57" spans="1:3" x14ac:dyDescent="0.3">
      <c r="A57">
        <v>28.399999618530273</v>
      </c>
      <c r="B57">
        <v>94</v>
      </c>
      <c r="C57">
        <v>36</v>
      </c>
    </row>
    <row r="58" spans="1:3" x14ac:dyDescent="0.3">
      <c r="A58">
        <v>28.899999618530273</v>
      </c>
      <c r="B58">
        <v>89</v>
      </c>
      <c r="C58">
        <v>53</v>
      </c>
    </row>
    <row r="59" spans="1:3" x14ac:dyDescent="0.3">
      <c r="A59">
        <v>29.299999237060547</v>
      </c>
      <c r="B59">
        <v>91</v>
      </c>
      <c r="C59">
        <v>55</v>
      </c>
    </row>
    <row r="60" spans="1:3" x14ac:dyDescent="0.3">
      <c r="A60">
        <v>21.799999237060547</v>
      </c>
      <c r="B60">
        <v>67</v>
      </c>
      <c r="C60">
        <v>48</v>
      </c>
    </row>
    <row r="61" spans="1:3" x14ac:dyDescent="0.3">
      <c r="A61">
        <v>24.5</v>
      </c>
      <c r="B61">
        <v>80</v>
      </c>
      <c r="C61">
        <v>41</v>
      </c>
    </row>
    <row r="62" spans="1:3" x14ac:dyDescent="0.3">
      <c r="A62">
        <v>25.799999237060547</v>
      </c>
      <c r="B62">
        <v>81</v>
      </c>
      <c r="C62">
        <v>38</v>
      </c>
    </row>
    <row r="63" spans="1:3" x14ac:dyDescent="0.3">
      <c r="A63">
        <v>25.899999618530273</v>
      </c>
      <c r="B63">
        <v>84</v>
      </c>
      <c r="C63">
        <v>29</v>
      </c>
    </row>
    <row r="64" spans="1:3" x14ac:dyDescent="0.3">
      <c r="A64">
        <v>26.600000381469727</v>
      </c>
      <c r="B64">
        <v>86</v>
      </c>
      <c r="C64">
        <v>52</v>
      </c>
    </row>
    <row r="65" spans="1:3" x14ac:dyDescent="0.3">
      <c r="A65">
        <v>19.899999618530273</v>
      </c>
      <c r="B65">
        <v>62</v>
      </c>
      <c r="C65">
        <v>34</v>
      </c>
    </row>
    <row r="66" spans="1:3" x14ac:dyDescent="0.3">
      <c r="A66">
        <v>22.100000381469727</v>
      </c>
      <c r="B66">
        <v>79</v>
      </c>
      <c r="C66">
        <v>43</v>
      </c>
    </row>
    <row r="67" spans="1:3" x14ac:dyDescent="0.3">
      <c r="A67">
        <v>30.700000762939453</v>
      </c>
      <c r="B67">
        <v>98</v>
      </c>
      <c r="C67">
        <v>56</v>
      </c>
    </row>
    <row r="68" spans="1:3" x14ac:dyDescent="0.3">
      <c r="A68">
        <v>26</v>
      </c>
      <c r="B68">
        <v>88</v>
      </c>
      <c r="C68">
        <v>40</v>
      </c>
    </row>
    <row r="69" spans="1:3" x14ac:dyDescent="0.3">
      <c r="A69">
        <v>26.799999237060547</v>
      </c>
      <c r="B69">
        <v>80</v>
      </c>
      <c r="C69">
        <v>38</v>
      </c>
    </row>
    <row r="70" spans="1:3" x14ac:dyDescent="0.3">
      <c r="A70">
        <v>21.700000762939453</v>
      </c>
      <c r="B70">
        <v>70</v>
      </c>
      <c r="C70">
        <v>36</v>
      </c>
    </row>
    <row r="71" spans="1:3" x14ac:dyDescent="0.3">
      <c r="A71">
        <v>25.100000381469727</v>
      </c>
      <c r="B71">
        <v>88</v>
      </c>
      <c r="C71">
        <v>30</v>
      </c>
    </row>
    <row r="72" spans="1:3" x14ac:dyDescent="0.3">
      <c r="A72">
        <v>20.700000762939453</v>
      </c>
      <c r="B72">
        <v>72</v>
      </c>
      <c r="C72">
        <v>27</v>
      </c>
    </row>
    <row r="73" spans="1:3" x14ac:dyDescent="0.3">
      <c r="A73">
        <v>24.600000381469727</v>
      </c>
      <c r="B73">
        <v>72</v>
      </c>
      <c r="C73">
        <v>29</v>
      </c>
    </row>
    <row r="74" spans="1:3" x14ac:dyDescent="0.3">
      <c r="A74">
        <v>22.200000762939453</v>
      </c>
      <c r="B74">
        <v>71</v>
      </c>
      <c r="C74">
        <v>35</v>
      </c>
    </row>
    <row r="75" spans="1:3" x14ac:dyDescent="0.3">
      <c r="A75">
        <v>26.799999237060547</v>
      </c>
      <c r="B75">
        <v>84</v>
      </c>
      <c r="C75">
        <v>46</v>
      </c>
    </row>
    <row r="76" spans="1:3" x14ac:dyDescent="0.3">
      <c r="A76">
        <v>25.100000381469727</v>
      </c>
      <c r="B76">
        <v>72</v>
      </c>
      <c r="C76">
        <v>33</v>
      </c>
    </row>
    <row r="77" spans="1:3" x14ac:dyDescent="0.3">
      <c r="A77">
        <v>24.700000762939453</v>
      </c>
      <c r="B77">
        <v>90</v>
      </c>
      <c r="C77">
        <v>29</v>
      </c>
    </row>
    <row r="78" spans="1:3" x14ac:dyDescent="0.3">
      <c r="A78">
        <v>32.200000762939453</v>
      </c>
      <c r="B78">
        <v>108</v>
      </c>
      <c r="C78">
        <v>63</v>
      </c>
    </row>
    <row r="79" spans="1:3" x14ac:dyDescent="0.3">
      <c r="A79">
        <v>21.299999237060547</v>
      </c>
      <c r="B79">
        <v>70</v>
      </c>
      <c r="C79">
        <v>43</v>
      </c>
    </row>
    <row r="80" spans="1:3" x14ac:dyDescent="0.3">
      <c r="A80">
        <v>23.799999237060547</v>
      </c>
      <c r="B80">
        <v>70</v>
      </c>
      <c r="C80">
        <v>38</v>
      </c>
    </row>
    <row r="81" spans="1:3" x14ac:dyDescent="0.3">
      <c r="A81">
        <v>23.5</v>
      </c>
      <c r="B81">
        <v>75</v>
      </c>
      <c r="C81">
        <v>32</v>
      </c>
    </row>
    <row r="82" spans="1:3" x14ac:dyDescent="0.3">
      <c r="A82">
        <v>27.200000762939453</v>
      </c>
      <c r="B82">
        <v>92</v>
      </c>
      <c r="C82">
        <v>54</v>
      </c>
    </row>
    <row r="83" spans="1:3" x14ac:dyDescent="0.3">
      <c r="A83">
        <v>22.799999237060547</v>
      </c>
      <c r="B83">
        <v>72</v>
      </c>
      <c r="C83">
        <v>31</v>
      </c>
    </row>
    <row r="84" spans="1:3" x14ac:dyDescent="0.3">
      <c r="A84">
        <v>27.899999618530273</v>
      </c>
      <c r="B84">
        <v>86</v>
      </c>
      <c r="C84">
        <v>47</v>
      </c>
    </row>
    <row r="85" spans="1:3" x14ac:dyDescent="0.3">
      <c r="A85">
        <v>31.799999237060547</v>
      </c>
      <c r="B85">
        <v>96</v>
      </c>
      <c r="C85">
        <v>58</v>
      </c>
    </row>
    <row r="86" spans="1:3" x14ac:dyDescent="0.3">
      <c r="A86">
        <v>31.899999618530273</v>
      </c>
      <c r="B86">
        <v>104</v>
      </c>
      <c r="C86">
        <v>65</v>
      </c>
    </row>
    <row r="87" spans="1:3" x14ac:dyDescent="0.3">
      <c r="A87">
        <v>28.700000762939453</v>
      </c>
      <c r="B87">
        <v>91</v>
      </c>
      <c r="C87">
        <v>52</v>
      </c>
    </row>
    <row r="88" spans="1:3" x14ac:dyDescent="0.3">
      <c r="A88">
        <v>25.799999237060547</v>
      </c>
      <c r="B88">
        <v>79</v>
      </c>
      <c r="C88">
        <v>44</v>
      </c>
    </row>
    <row r="89" spans="1:3" x14ac:dyDescent="0.3">
      <c r="A89">
        <v>23.700000762939453</v>
      </c>
      <c r="B89">
        <v>72</v>
      </c>
      <c r="C89">
        <v>32</v>
      </c>
    </row>
    <row r="90" spans="1:3" x14ac:dyDescent="0.3">
      <c r="A90">
        <v>30.299999237060547</v>
      </c>
      <c r="B90">
        <v>98</v>
      </c>
      <c r="C90">
        <v>53</v>
      </c>
    </row>
    <row r="91" spans="1:3" x14ac:dyDescent="0.3">
      <c r="A91">
        <v>29.5</v>
      </c>
      <c r="B91">
        <v>90</v>
      </c>
      <c r="C91">
        <v>51</v>
      </c>
    </row>
    <row r="92" spans="1:3" x14ac:dyDescent="0.3">
      <c r="A92">
        <v>22.200000762939453</v>
      </c>
      <c r="B92">
        <v>74</v>
      </c>
      <c r="C92">
        <v>41</v>
      </c>
    </row>
    <row r="93" spans="1:3" x14ac:dyDescent="0.3">
      <c r="A93">
        <v>27.899999618530273</v>
      </c>
      <c r="B93">
        <v>84</v>
      </c>
      <c r="C93">
        <v>27</v>
      </c>
    </row>
    <row r="94" spans="1:3" x14ac:dyDescent="0.3">
      <c r="A94">
        <v>26.100000381469727</v>
      </c>
      <c r="B94">
        <v>88</v>
      </c>
      <c r="C94">
        <v>42</v>
      </c>
    </row>
    <row r="95" spans="1:3" x14ac:dyDescent="0.3">
      <c r="A95">
        <v>20.799999237060547</v>
      </c>
      <c r="B95">
        <v>65</v>
      </c>
      <c r="C95">
        <v>18</v>
      </c>
    </row>
    <row r="96" spans="1:3" x14ac:dyDescent="0.3">
      <c r="A96">
        <v>20.799999237060547</v>
      </c>
      <c r="B96">
        <v>74</v>
      </c>
      <c r="C96">
        <v>33</v>
      </c>
    </row>
    <row r="97" spans="1:3" x14ac:dyDescent="0.3">
      <c r="A97">
        <v>22.200000762939453</v>
      </c>
      <c r="B97">
        <v>72</v>
      </c>
      <c r="C97">
        <v>23</v>
      </c>
    </row>
    <row r="98" spans="1:3" x14ac:dyDescent="0.3">
      <c r="A98">
        <v>30.100000381469727</v>
      </c>
      <c r="B98">
        <v>103</v>
      </c>
      <c r="C98">
        <v>63</v>
      </c>
    </row>
    <row r="99" spans="1:3" x14ac:dyDescent="0.3">
      <c r="A99">
        <v>23.5</v>
      </c>
      <c r="B99">
        <v>73</v>
      </c>
      <c r="C99">
        <v>26</v>
      </c>
    </row>
    <row r="100" spans="1:3" x14ac:dyDescent="0.3">
      <c r="A100">
        <v>23.5</v>
      </c>
      <c r="B100">
        <v>76</v>
      </c>
      <c r="C100">
        <v>47</v>
      </c>
    </row>
    <row r="101" spans="1:3" x14ac:dyDescent="0.3">
      <c r="A101">
        <v>27.700000762939453</v>
      </c>
      <c r="B101">
        <v>102</v>
      </c>
      <c r="C101">
        <v>40</v>
      </c>
    </row>
    <row r="102" spans="1:3" x14ac:dyDescent="0.3">
      <c r="A102">
        <v>23.299999237060547</v>
      </c>
      <c r="B102">
        <v>74</v>
      </c>
      <c r="C102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57BF-795C-4FF2-B373-25EA567F3147}">
  <dimension ref="A1:F32"/>
  <sheetViews>
    <sheetView workbookViewId="0"/>
  </sheetViews>
  <sheetFormatPr defaultRowHeight="18.75" x14ac:dyDescent="0.3"/>
  <cols>
    <col min="2" max="2" width="5.296875" bestFit="1" customWidth="1"/>
    <col min="3" max="3" width="9.8984375" bestFit="1" customWidth="1"/>
    <col min="5" max="5" width="3.69921875" bestFit="1" customWidth="1"/>
    <col min="6" max="6" width="4.69921875" style="7" bestFit="1" customWidth="1"/>
  </cols>
  <sheetData>
    <row r="1" spans="1:6" x14ac:dyDescent="0.3">
      <c r="A1" t="s">
        <v>12</v>
      </c>
    </row>
    <row r="2" spans="1:6" s="1" customFormat="1" x14ac:dyDescent="0.3">
      <c r="A2" s="1" t="s">
        <v>6</v>
      </c>
      <c r="B2" s="1" t="s">
        <v>7</v>
      </c>
      <c r="C2" s="1" t="s">
        <v>15</v>
      </c>
      <c r="E2" s="4" t="s">
        <v>48</v>
      </c>
      <c r="F2" s="29">
        <f>INTERCEPT(B3:B32,A3:A32)</f>
        <v>8.1650771380182778</v>
      </c>
    </row>
    <row r="3" spans="1:6" x14ac:dyDescent="0.3">
      <c r="A3">
        <v>102</v>
      </c>
      <c r="B3">
        <v>6</v>
      </c>
      <c r="C3">
        <v>6</v>
      </c>
      <c r="E3" t="s">
        <v>47</v>
      </c>
      <c r="F3" s="7">
        <f>SLOPE(B3:B32,A3:A32)</f>
        <v>6.5288735609744547E-2</v>
      </c>
    </row>
    <row r="4" spans="1:6" x14ac:dyDescent="0.3">
      <c r="A4">
        <v>104</v>
      </c>
      <c r="B4">
        <v>7</v>
      </c>
      <c r="C4">
        <v>7</v>
      </c>
      <c r="E4" t="s">
        <v>33</v>
      </c>
      <c r="F4" s="7">
        <v>0.184</v>
      </c>
    </row>
    <row r="5" spans="1:6" x14ac:dyDescent="0.3">
      <c r="A5">
        <v>114</v>
      </c>
      <c r="B5">
        <v>9</v>
      </c>
      <c r="C5">
        <v>9</v>
      </c>
      <c r="E5" t="s">
        <v>61</v>
      </c>
      <c r="F5" s="7">
        <f>SQRT(F4)</f>
        <v>0.42895221179054432</v>
      </c>
    </row>
    <row r="6" spans="1:6" x14ac:dyDescent="0.3">
      <c r="A6">
        <v>120</v>
      </c>
      <c r="B6">
        <v>15</v>
      </c>
      <c r="C6">
        <v>15</v>
      </c>
    </row>
    <row r="7" spans="1:6" x14ac:dyDescent="0.3">
      <c r="A7">
        <v>129</v>
      </c>
      <c r="B7">
        <v>22</v>
      </c>
      <c r="C7">
        <v>22</v>
      </c>
    </row>
    <row r="8" spans="1:6" x14ac:dyDescent="0.3">
      <c r="A8">
        <v>130</v>
      </c>
      <c r="B8">
        <v>16</v>
      </c>
      <c r="C8">
        <v>16</v>
      </c>
    </row>
    <row r="9" spans="1:6" x14ac:dyDescent="0.3">
      <c r="A9">
        <v>135</v>
      </c>
      <c r="B9">
        <v>16</v>
      </c>
      <c r="C9">
        <v>16</v>
      </c>
    </row>
    <row r="10" spans="1:6" x14ac:dyDescent="0.3">
      <c r="A10">
        <v>138</v>
      </c>
      <c r="B10">
        <v>22</v>
      </c>
      <c r="C10">
        <v>22</v>
      </c>
    </row>
    <row r="11" spans="1:6" x14ac:dyDescent="0.3">
      <c r="A11">
        <v>138</v>
      </c>
      <c r="B11">
        <v>26</v>
      </c>
      <c r="C11">
        <v>26</v>
      </c>
    </row>
    <row r="12" spans="1:6" x14ac:dyDescent="0.3">
      <c r="A12">
        <v>141</v>
      </c>
      <c r="B12">
        <v>11</v>
      </c>
      <c r="C12">
        <v>11</v>
      </c>
    </row>
    <row r="13" spans="1:6" x14ac:dyDescent="0.3">
      <c r="A13">
        <v>145</v>
      </c>
      <c r="B13">
        <v>20</v>
      </c>
      <c r="C13">
        <v>20</v>
      </c>
    </row>
    <row r="14" spans="1:6" x14ac:dyDescent="0.3">
      <c r="A14">
        <v>147</v>
      </c>
      <c r="B14">
        <v>10</v>
      </c>
      <c r="C14">
        <v>10</v>
      </c>
    </row>
    <row r="15" spans="1:6" x14ac:dyDescent="0.3">
      <c r="A15">
        <v>147</v>
      </c>
      <c r="B15">
        <v>23</v>
      </c>
      <c r="C15">
        <v>23</v>
      </c>
    </row>
    <row r="16" spans="1:6" x14ac:dyDescent="0.3">
      <c r="A16">
        <v>151</v>
      </c>
      <c r="B16">
        <v>26</v>
      </c>
      <c r="C16">
        <v>26</v>
      </c>
    </row>
    <row r="17" spans="1:3" x14ac:dyDescent="0.3">
      <c r="A17">
        <v>158</v>
      </c>
      <c r="B17">
        <v>25</v>
      </c>
      <c r="C17">
        <v>25</v>
      </c>
    </row>
    <row r="18" spans="1:3" x14ac:dyDescent="0.3">
      <c r="A18">
        <v>161</v>
      </c>
      <c r="B18">
        <v>14</v>
      </c>
      <c r="C18">
        <v>14</v>
      </c>
    </row>
    <row r="19" spans="1:3" x14ac:dyDescent="0.3">
      <c r="A19">
        <v>161</v>
      </c>
      <c r="B19">
        <v>30</v>
      </c>
      <c r="C19">
        <v>30</v>
      </c>
    </row>
    <row r="20" spans="1:3" x14ac:dyDescent="0.3">
      <c r="A20">
        <v>167</v>
      </c>
      <c r="B20">
        <v>20</v>
      </c>
      <c r="C20">
        <v>20</v>
      </c>
    </row>
    <row r="21" spans="1:3" x14ac:dyDescent="0.3">
      <c r="A21">
        <v>176</v>
      </c>
      <c r="B21">
        <v>19</v>
      </c>
      <c r="C21">
        <v>19</v>
      </c>
    </row>
    <row r="22" spans="1:3" x14ac:dyDescent="0.3">
      <c r="A22">
        <v>201</v>
      </c>
      <c r="B22">
        <v>28</v>
      </c>
      <c r="C22">
        <v>28</v>
      </c>
    </row>
    <row r="23" spans="1:3" x14ac:dyDescent="0.3">
      <c r="A23">
        <v>206</v>
      </c>
      <c r="B23">
        <v>15</v>
      </c>
      <c r="C23">
        <v>15</v>
      </c>
    </row>
    <row r="24" spans="1:3" x14ac:dyDescent="0.3">
      <c r="A24">
        <v>221</v>
      </c>
      <c r="B24">
        <v>21</v>
      </c>
      <c r="C24">
        <v>21</v>
      </c>
    </row>
    <row r="25" spans="1:3" x14ac:dyDescent="0.3">
      <c r="A25">
        <v>222</v>
      </c>
      <c r="B25">
        <v>25</v>
      </c>
      <c r="C25">
        <v>25</v>
      </c>
    </row>
    <row r="26" spans="1:3" x14ac:dyDescent="0.3">
      <c r="A26">
        <v>228</v>
      </c>
      <c r="B26">
        <v>23</v>
      </c>
      <c r="C26">
        <v>23</v>
      </c>
    </row>
    <row r="27" spans="1:3" x14ac:dyDescent="0.3">
      <c r="A27">
        <v>235</v>
      </c>
      <c r="B27">
        <v>21</v>
      </c>
      <c r="C27">
        <v>21</v>
      </c>
    </row>
    <row r="28" spans="1:3" x14ac:dyDescent="0.3">
      <c r="A28">
        <v>241</v>
      </c>
      <c r="B28">
        <v>33</v>
      </c>
      <c r="C28">
        <v>33</v>
      </c>
    </row>
    <row r="29" spans="1:3" x14ac:dyDescent="0.3">
      <c r="A29">
        <v>249</v>
      </c>
      <c r="B29">
        <v>20</v>
      </c>
      <c r="C29">
        <v>20</v>
      </c>
    </row>
    <row r="30" spans="1:3" x14ac:dyDescent="0.3">
      <c r="A30">
        <v>256</v>
      </c>
      <c r="B30">
        <v>33</v>
      </c>
      <c r="C30">
        <v>33</v>
      </c>
    </row>
    <row r="31" spans="1:3" x14ac:dyDescent="0.3">
      <c r="A31">
        <v>258</v>
      </c>
      <c r="B31">
        <v>26</v>
      </c>
      <c r="C31">
        <v>26</v>
      </c>
    </row>
    <row r="32" spans="1:3" x14ac:dyDescent="0.3">
      <c r="A32" s="1">
        <v>258</v>
      </c>
      <c r="B32" s="1">
        <v>5</v>
      </c>
      <c r="C32" s="1">
        <v>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72CF-6E51-4B2A-9620-9B5807A9FAC3}">
  <dimension ref="A1:L32"/>
  <sheetViews>
    <sheetView workbookViewId="0"/>
  </sheetViews>
  <sheetFormatPr defaultRowHeight="18.75" x14ac:dyDescent="0.3"/>
  <cols>
    <col min="2" max="2" width="5.296875" bestFit="1" customWidth="1"/>
    <col min="3" max="3" width="9.8984375" bestFit="1" customWidth="1"/>
    <col min="5" max="5" width="3.69921875" bestFit="1" customWidth="1"/>
    <col min="6" max="6" width="4.69921875" style="7" bestFit="1" customWidth="1"/>
    <col min="7" max="7" width="9.09765625" customWidth="1"/>
  </cols>
  <sheetData>
    <row r="1" spans="1:12" x14ac:dyDescent="0.3">
      <c r="A1" t="s">
        <v>12</v>
      </c>
    </row>
    <row r="2" spans="1:12" x14ac:dyDescent="0.3">
      <c r="A2" s="1" t="s">
        <v>6</v>
      </c>
      <c r="B2" s="1" t="s">
        <v>7</v>
      </c>
      <c r="C2" s="1" t="s">
        <v>15</v>
      </c>
      <c r="D2" s="1"/>
      <c r="E2" s="4" t="s">
        <v>48</v>
      </c>
      <c r="F2" s="29">
        <f>INTERCEPT(B3:B32,A3:A32)</f>
        <v>8.1650771380182778</v>
      </c>
      <c r="G2" s="29">
        <f>INTERCEPT(C3:C32,A3:A32)</f>
        <v>3.0226722782524256</v>
      </c>
      <c r="I2" t="s">
        <v>49</v>
      </c>
      <c r="J2" t="s">
        <v>63</v>
      </c>
      <c r="K2" t="s">
        <v>62</v>
      </c>
      <c r="L2" t="s">
        <v>64</v>
      </c>
    </row>
    <row r="3" spans="1:12" x14ac:dyDescent="0.3">
      <c r="A3">
        <v>102</v>
      </c>
      <c r="B3">
        <v>6</v>
      </c>
      <c r="C3">
        <v>6</v>
      </c>
      <c r="E3" t="s">
        <v>47</v>
      </c>
      <c r="F3" s="7">
        <f>SLOPE(B3:B32,A3:A32)</f>
        <v>6.5288735609744547E-2</v>
      </c>
      <c r="G3" s="7">
        <f>SLOPE(C3:C32,A3:A32)</f>
        <v>0.10065276420164675</v>
      </c>
      <c r="I3" s="30">
        <f>$F$2+$F$3*A3</f>
        <v>14.824528170212222</v>
      </c>
      <c r="J3" s="30">
        <f t="shared" ref="J3:J32" si="0">B3-I3</f>
        <v>-8.824528170212222</v>
      </c>
      <c r="K3" s="30">
        <f t="shared" ref="K3:K32" si="1">$G$3*A3+$G$2</f>
        <v>13.289254226820393</v>
      </c>
      <c r="L3" s="30">
        <f t="shared" ref="L3:L32" si="2">C3-K3</f>
        <v>-7.2892542268203933</v>
      </c>
    </row>
    <row r="4" spans="1:12" x14ac:dyDescent="0.3">
      <c r="A4">
        <v>104</v>
      </c>
      <c r="B4">
        <v>7</v>
      </c>
      <c r="C4">
        <v>7</v>
      </c>
      <c r="E4" t="s">
        <v>33</v>
      </c>
      <c r="F4" s="7">
        <v>0.184</v>
      </c>
      <c r="I4" s="30">
        <f t="shared" ref="I4:I32" si="3">$F$2+$F$3*A4</f>
        <v>14.955105641431711</v>
      </c>
      <c r="J4" s="30">
        <f t="shared" si="0"/>
        <v>-7.9551056414317109</v>
      </c>
      <c r="K4" s="30">
        <f t="shared" si="1"/>
        <v>13.490559755223687</v>
      </c>
      <c r="L4" s="30">
        <f t="shared" si="2"/>
        <v>-6.4905597552236873</v>
      </c>
    </row>
    <row r="5" spans="1:12" x14ac:dyDescent="0.3">
      <c r="A5">
        <v>114</v>
      </c>
      <c r="B5">
        <v>9</v>
      </c>
      <c r="C5">
        <v>9</v>
      </c>
      <c r="E5" t="s">
        <v>61</v>
      </c>
      <c r="F5" s="7">
        <f>SQRT(F4)</f>
        <v>0.42895221179054432</v>
      </c>
      <c r="I5" s="30">
        <f t="shared" si="3"/>
        <v>15.607992997529156</v>
      </c>
      <c r="J5" s="30">
        <f t="shared" si="0"/>
        <v>-6.6079929975291556</v>
      </c>
      <c r="K5" s="30">
        <f t="shared" si="1"/>
        <v>14.497087397240154</v>
      </c>
      <c r="L5" s="30">
        <f t="shared" si="2"/>
        <v>-5.4970873972401542</v>
      </c>
    </row>
    <row r="6" spans="1:12" x14ac:dyDescent="0.3">
      <c r="A6">
        <v>120</v>
      </c>
      <c r="B6">
        <v>15</v>
      </c>
      <c r="C6">
        <v>15</v>
      </c>
      <c r="I6" s="30">
        <f t="shared" si="3"/>
        <v>15.999725411187622</v>
      </c>
      <c r="J6" s="30">
        <f t="shared" si="0"/>
        <v>-0.99972541118762237</v>
      </c>
      <c r="K6" s="30">
        <f t="shared" si="1"/>
        <v>15.101003982450035</v>
      </c>
      <c r="L6" s="30">
        <f t="shared" si="2"/>
        <v>-0.10100398245003461</v>
      </c>
    </row>
    <row r="7" spans="1:12" x14ac:dyDescent="0.3">
      <c r="A7">
        <v>129</v>
      </c>
      <c r="B7">
        <v>22</v>
      </c>
      <c r="C7">
        <v>22</v>
      </c>
      <c r="I7" s="30">
        <f t="shared" si="3"/>
        <v>16.587324031675323</v>
      </c>
      <c r="J7" s="30">
        <f t="shared" si="0"/>
        <v>5.4126759683246775</v>
      </c>
      <c r="K7" s="30">
        <f t="shared" si="1"/>
        <v>16.006878860264855</v>
      </c>
      <c r="L7" s="30">
        <f t="shared" si="2"/>
        <v>5.9931211397351447</v>
      </c>
    </row>
    <row r="8" spans="1:12" x14ac:dyDescent="0.3">
      <c r="A8">
        <v>130</v>
      </c>
      <c r="B8">
        <v>16</v>
      </c>
      <c r="C8">
        <v>16</v>
      </c>
      <c r="I8" s="30">
        <f t="shared" si="3"/>
        <v>16.652612767285071</v>
      </c>
      <c r="J8" s="30">
        <f t="shared" si="0"/>
        <v>-0.65261276728507056</v>
      </c>
      <c r="K8" s="30">
        <f t="shared" si="1"/>
        <v>16.107531624466503</v>
      </c>
      <c r="L8" s="30">
        <f t="shared" si="2"/>
        <v>-0.10753162446650322</v>
      </c>
    </row>
    <row r="9" spans="1:12" x14ac:dyDescent="0.3">
      <c r="A9">
        <v>135</v>
      </c>
      <c r="B9">
        <v>16</v>
      </c>
      <c r="C9">
        <v>16</v>
      </c>
      <c r="I9" s="30">
        <f t="shared" si="3"/>
        <v>16.979056445333789</v>
      </c>
      <c r="J9" s="30">
        <f t="shared" si="0"/>
        <v>-0.97905644533378933</v>
      </c>
      <c r="K9" s="30">
        <f t="shared" si="1"/>
        <v>16.610795445474736</v>
      </c>
      <c r="L9" s="30">
        <f t="shared" si="2"/>
        <v>-0.61079544547473574</v>
      </c>
    </row>
    <row r="10" spans="1:12" x14ac:dyDescent="0.3">
      <c r="A10">
        <v>138</v>
      </c>
      <c r="B10">
        <v>22</v>
      </c>
      <c r="C10">
        <v>22</v>
      </c>
      <c r="I10" s="30">
        <f t="shared" si="3"/>
        <v>17.174922652163026</v>
      </c>
      <c r="J10" s="30">
        <f t="shared" si="0"/>
        <v>4.8250773478369737</v>
      </c>
      <c r="K10" s="30">
        <f t="shared" si="1"/>
        <v>16.912753738079676</v>
      </c>
      <c r="L10" s="30">
        <f t="shared" si="2"/>
        <v>5.087246261920324</v>
      </c>
    </row>
    <row r="11" spans="1:12" x14ac:dyDescent="0.3">
      <c r="A11">
        <v>138</v>
      </c>
      <c r="B11">
        <v>26</v>
      </c>
      <c r="C11">
        <v>26</v>
      </c>
      <c r="I11" s="30">
        <f t="shared" si="3"/>
        <v>17.174922652163026</v>
      </c>
      <c r="J11" s="30">
        <f t="shared" si="0"/>
        <v>8.8250773478369737</v>
      </c>
      <c r="K11" s="30">
        <f t="shared" si="1"/>
        <v>16.912753738079676</v>
      </c>
      <c r="L11" s="30">
        <f t="shared" si="2"/>
        <v>9.087246261920324</v>
      </c>
    </row>
    <row r="12" spans="1:12" x14ac:dyDescent="0.3">
      <c r="A12">
        <v>141</v>
      </c>
      <c r="B12">
        <v>11</v>
      </c>
      <c r="C12">
        <v>11</v>
      </c>
      <c r="I12" s="30">
        <f t="shared" si="3"/>
        <v>17.37078885899226</v>
      </c>
      <c r="J12" s="30">
        <f t="shared" si="0"/>
        <v>-6.3707888589922597</v>
      </c>
      <c r="K12" s="30">
        <f t="shared" si="1"/>
        <v>17.214712030684616</v>
      </c>
      <c r="L12" s="30">
        <f t="shared" si="2"/>
        <v>-6.2147120306846162</v>
      </c>
    </row>
    <row r="13" spans="1:12" x14ac:dyDescent="0.3">
      <c r="A13">
        <v>145</v>
      </c>
      <c r="B13">
        <v>20</v>
      </c>
      <c r="C13">
        <v>20</v>
      </c>
      <c r="I13" s="30">
        <f t="shared" si="3"/>
        <v>17.631943801431238</v>
      </c>
      <c r="J13" s="30">
        <f t="shared" si="0"/>
        <v>2.3680561985687625</v>
      </c>
      <c r="K13" s="30">
        <f t="shared" si="1"/>
        <v>17.617323087491204</v>
      </c>
      <c r="L13" s="30">
        <f t="shared" si="2"/>
        <v>2.3826769125087957</v>
      </c>
    </row>
    <row r="14" spans="1:12" x14ac:dyDescent="0.3">
      <c r="A14">
        <v>147</v>
      </c>
      <c r="B14">
        <v>10</v>
      </c>
      <c r="C14">
        <v>10</v>
      </c>
      <c r="I14" s="30">
        <f t="shared" si="3"/>
        <v>17.762521272650726</v>
      </c>
      <c r="J14" s="30">
        <f t="shared" si="0"/>
        <v>-7.7625212726507264</v>
      </c>
      <c r="K14" s="30">
        <f t="shared" si="1"/>
        <v>17.818628615894497</v>
      </c>
      <c r="L14" s="30">
        <f t="shared" si="2"/>
        <v>-7.8186286158944966</v>
      </c>
    </row>
    <row r="15" spans="1:12" x14ac:dyDescent="0.3">
      <c r="A15">
        <v>147</v>
      </c>
      <c r="B15">
        <v>23</v>
      </c>
      <c r="C15">
        <v>23</v>
      </c>
      <c r="I15" s="30">
        <f t="shared" si="3"/>
        <v>17.762521272650726</v>
      </c>
      <c r="J15" s="30">
        <f t="shared" si="0"/>
        <v>5.2374787273492736</v>
      </c>
      <c r="K15" s="30">
        <f t="shared" si="1"/>
        <v>17.818628615894497</v>
      </c>
      <c r="L15" s="30">
        <f t="shared" si="2"/>
        <v>5.1813713841055034</v>
      </c>
    </row>
    <row r="16" spans="1:12" x14ac:dyDescent="0.3">
      <c r="A16">
        <v>151</v>
      </c>
      <c r="B16">
        <v>26</v>
      </c>
      <c r="C16">
        <v>26</v>
      </c>
      <c r="I16" s="30">
        <f t="shared" si="3"/>
        <v>18.023676215089704</v>
      </c>
      <c r="J16" s="30">
        <f t="shared" si="0"/>
        <v>7.9763237849102957</v>
      </c>
      <c r="K16" s="30">
        <f t="shared" si="1"/>
        <v>18.221239672701085</v>
      </c>
      <c r="L16" s="30">
        <f t="shared" si="2"/>
        <v>7.7787603272989152</v>
      </c>
    </row>
    <row r="17" spans="1:12" x14ac:dyDescent="0.3">
      <c r="A17">
        <v>158</v>
      </c>
      <c r="B17">
        <v>25</v>
      </c>
      <c r="C17">
        <v>25</v>
      </c>
      <c r="I17" s="30">
        <f t="shared" si="3"/>
        <v>18.480697364357916</v>
      </c>
      <c r="J17" s="30">
        <f t="shared" si="0"/>
        <v>6.5193026356420845</v>
      </c>
      <c r="K17" s="30">
        <f t="shared" si="1"/>
        <v>18.92580902211261</v>
      </c>
      <c r="L17" s="30">
        <f t="shared" si="2"/>
        <v>6.0741909778873904</v>
      </c>
    </row>
    <row r="18" spans="1:12" x14ac:dyDescent="0.3">
      <c r="A18">
        <v>161</v>
      </c>
      <c r="B18">
        <v>14</v>
      </c>
      <c r="C18">
        <v>14</v>
      </c>
      <c r="I18" s="30">
        <f t="shared" si="3"/>
        <v>18.676563571187152</v>
      </c>
      <c r="J18" s="30">
        <f t="shared" si="0"/>
        <v>-4.6765635711871525</v>
      </c>
      <c r="K18" s="30">
        <f t="shared" si="1"/>
        <v>19.227767314717553</v>
      </c>
      <c r="L18" s="30">
        <f t="shared" si="2"/>
        <v>-5.2277673147175534</v>
      </c>
    </row>
    <row r="19" spans="1:12" x14ac:dyDescent="0.3">
      <c r="A19">
        <v>161</v>
      </c>
      <c r="B19">
        <v>30</v>
      </c>
      <c r="C19">
        <v>30</v>
      </c>
      <c r="I19" s="30">
        <f t="shared" si="3"/>
        <v>18.676563571187152</v>
      </c>
      <c r="J19" s="30">
        <f t="shared" si="0"/>
        <v>11.323436428812848</v>
      </c>
      <c r="K19" s="30">
        <f t="shared" si="1"/>
        <v>19.227767314717553</v>
      </c>
      <c r="L19" s="30">
        <f t="shared" si="2"/>
        <v>10.772232685282447</v>
      </c>
    </row>
    <row r="20" spans="1:12" x14ac:dyDescent="0.3">
      <c r="A20">
        <v>167</v>
      </c>
      <c r="B20">
        <v>20</v>
      </c>
      <c r="C20">
        <v>20</v>
      </c>
      <c r="I20" s="30">
        <f t="shared" si="3"/>
        <v>19.068295984845619</v>
      </c>
      <c r="J20" s="30">
        <f t="shared" si="0"/>
        <v>0.93170401515438073</v>
      </c>
      <c r="K20" s="30">
        <f t="shared" si="1"/>
        <v>19.831683899927434</v>
      </c>
      <c r="L20" s="30">
        <f t="shared" si="2"/>
        <v>0.16831610007256614</v>
      </c>
    </row>
    <row r="21" spans="1:12" x14ac:dyDescent="0.3">
      <c r="A21">
        <v>176</v>
      </c>
      <c r="B21">
        <v>19</v>
      </c>
      <c r="C21">
        <v>19</v>
      </c>
      <c r="I21" s="30">
        <f t="shared" si="3"/>
        <v>19.655894605333316</v>
      </c>
      <c r="J21" s="30">
        <f t="shared" si="0"/>
        <v>-0.65589460533331589</v>
      </c>
      <c r="K21" s="30">
        <f t="shared" si="1"/>
        <v>20.737558777742255</v>
      </c>
      <c r="L21" s="30">
        <f t="shared" si="2"/>
        <v>-1.7375587777422545</v>
      </c>
    </row>
    <row r="22" spans="1:12" x14ac:dyDescent="0.3">
      <c r="A22">
        <v>201</v>
      </c>
      <c r="B22">
        <v>28</v>
      </c>
      <c r="C22">
        <v>28</v>
      </c>
      <c r="I22" s="30">
        <f t="shared" si="3"/>
        <v>21.288112995576931</v>
      </c>
      <c r="J22" s="30">
        <f t="shared" si="0"/>
        <v>6.711887004423069</v>
      </c>
      <c r="K22" s="30">
        <f t="shared" si="1"/>
        <v>23.253877882783421</v>
      </c>
      <c r="L22" s="30">
        <f t="shared" si="2"/>
        <v>4.7461221172165793</v>
      </c>
    </row>
    <row r="23" spans="1:12" x14ac:dyDescent="0.3">
      <c r="A23">
        <v>206</v>
      </c>
      <c r="B23">
        <v>15</v>
      </c>
      <c r="C23">
        <v>15</v>
      </c>
      <c r="I23" s="30">
        <f t="shared" si="3"/>
        <v>21.614556673625657</v>
      </c>
      <c r="J23" s="30">
        <f t="shared" si="0"/>
        <v>-6.6145566736256569</v>
      </c>
      <c r="K23" s="30">
        <f t="shared" si="1"/>
        <v>23.757141703791657</v>
      </c>
      <c r="L23" s="30">
        <f t="shared" si="2"/>
        <v>-8.7571417037916568</v>
      </c>
    </row>
    <row r="24" spans="1:12" x14ac:dyDescent="0.3">
      <c r="A24">
        <v>221</v>
      </c>
      <c r="B24">
        <v>21</v>
      </c>
      <c r="C24">
        <v>21</v>
      </c>
      <c r="I24" s="30">
        <f t="shared" si="3"/>
        <v>22.59388770777182</v>
      </c>
      <c r="J24" s="30">
        <f t="shared" si="0"/>
        <v>-1.5938877077718203</v>
      </c>
      <c r="K24" s="30">
        <f t="shared" si="1"/>
        <v>25.266933166816358</v>
      </c>
      <c r="L24" s="30">
        <f t="shared" si="2"/>
        <v>-4.2669331668163579</v>
      </c>
    </row>
    <row r="25" spans="1:12" x14ac:dyDescent="0.3">
      <c r="A25">
        <v>222</v>
      </c>
      <c r="B25">
        <v>25</v>
      </c>
      <c r="C25">
        <v>25</v>
      </c>
      <c r="I25" s="30">
        <f t="shared" si="3"/>
        <v>22.659176443381568</v>
      </c>
      <c r="J25" s="30">
        <f t="shared" si="0"/>
        <v>2.3408235566184317</v>
      </c>
      <c r="K25" s="30">
        <f t="shared" si="1"/>
        <v>25.367585931018002</v>
      </c>
      <c r="L25" s="30">
        <f t="shared" si="2"/>
        <v>-0.3675859310180023</v>
      </c>
    </row>
    <row r="26" spans="1:12" x14ac:dyDescent="0.3">
      <c r="A26">
        <v>228</v>
      </c>
      <c r="B26">
        <v>23</v>
      </c>
      <c r="C26">
        <v>23</v>
      </c>
      <c r="I26" s="30">
        <f t="shared" si="3"/>
        <v>23.050908857040035</v>
      </c>
      <c r="J26" s="30">
        <f t="shared" si="0"/>
        <v>-5.0908857040035116E-2</v>
      </c>
      <c r="K26" s="30">
        <f t="shared" si="1"/>
        <v>25.971502516227883</v>
      </c>
      <c r="L26" s="30">
        <f t="shared" si="2"/>
        <v>-2.9715025162278828</v>
      </c>
    </row>
    <row r="27" spans="1:12" x14ac:dyDescent="0.3">
      <c r="A27">
        <v>235</v>
      </c>
      <c r="B27">
        <v>21</v>
      </c>
      <c r="C27">
        <v>21</v>
      </c>
      <c r="I27" s="30">
        <f t="shared" si="3"/>
        <v>23.507930006308246</v>
      </c>
      <c r="J27" s="30">
        <f t="shared" si="0"/>
        <v>-2.5079300063082464</v>
      </c>
      <c r="K27" s="30">
        <f t="shared" si="1"/>
        <v>26.676071865639411</v>
      </c>
      <c r="L27" s="30">
        <f t="shared" si="2"/>
        <v>-5.6760718656394111</v>
      </c>
    </row>
    <row r="28" spans="1:12" x14ac:dyDescent="0.3">
      <c r="A28">
        <v>241</v>
      </c>
      <c r="B28">
        <v>33</v>
      </c>
      <c r="C28">
        <v>33</v>
      </c>
      <c r="I28" s="30">
        <f t="shared" si="3"/>
        <v>23.899662419966713</v>
      </c>
      <c r="J28" s="30">
        <f t="shared" si="0"/>
        <v>9.1003375800332869</v>
      </c>
      <c r="K28" s="30">
        <f t="shared" si="1"/>
        <v>27.279988450849292</v>
      </c>
      <c r="L28" s="30">
        <f t="shared" si="2"/>
        <v>5.7200115491507084</v>
      </c>
    </row>
    <row r="29" spans="1:12" x14ac:dyDescent="0.3">
      <c r="A29">
        <v>249</v>
      </c>
      <c r="B29">
        <v>20</v>
      </c>
      <c r="C29">
        <v>20</v>
      </c>
      <c r="I29" s="30">
        <f t="shared" si="3"/>
        <v>24.421972304844672</v>
      </c>
      <c r="J29" s="30">
        <f t="shared" si="0"/>
        <v>-4.4219723048446724</v>
      </c>
      <c r="K29" s="30">
        <f t="shared" si="1"/>
        <v>28.085210564462464</v>
      </c>
      <c r="L29" s="30">
        <f t="shared" si="2"/>
        <v>-8.0852105644624643</v>
      </c>
    </row>
    <row r="30" spans="1:12" x14ac:dyDescent="0.3">
      <c r="A30">
        <v>256</v>
      </c>
      <c r="B30">
        <v>33</v>
      </c>
      <c r="C30">
        <v>33</v>
      </c>
      <c r="I30" s="30">
        <f t="shared" si="3"/>
        <v>24.87899345411288</v>
      </c>
      <c r="J30" s="30">
        <f t="shared" si="0"/>
        <v>8.1210065458871199</v>
      </c>
      <c r="K30" s="30">
        <f t="shared" si="1"/>
        <v>28.789779913873993</v>
      </c>
      <c r="L30" s="30">
        <f t="shared" si="2"/>
        <v>4.2102200861260073</v>
      </c>
    </row>
    <row r="31" spans="1:12" x14ac:dyDescent="0.3">
      <c r="A31">
        <v>258</v>
      </c>
      <c r="B31">
        <v>26</v>
      </c>
      <c r="C31">
        <v>26</v>
      </c>
      <c r="I31" s="30">
        <f t="shared" si="3"/>
        <v>25.009570925332369</v>
      </c>
      <c r="J31" s="30">
        <f t="shared" si="0"/>
        <v>0.99042907466763097</v>
      </c>
      <c r="K31" s="30">
        <f t="shared" si="1"/>
        <v>28.991085442277285</v>
      </c>
      <c r="L31" s="30">
        <f t="shared" si="2"/>
        <v>-2.991085442277285</v>
      </c>
    </row>
    <row r="32" spans="1:12" x14ac:dyDescent="0.3">
      <c r="A32" s="1">
        <v>258</v>
      </c>
      <c r="B32" s="1">
        <v>5</v>
      </c>
      <c r="C32" s="1">
        <v>36</v>
      </c>
      <c r="I32" s="30">
        <f t="shared" si="3"/>
        <v>25.009570925332369</v>
      </c>
      <c r="J32" s="30">
        <f t="shared" si="0"/>
        <v>-20.009570925332369</v>
      </c>
      <c r="K32" s="30">
        <f t="shared" si="1"/>
        <v>28.991085442277285</v>
      </c>
      <c r="L32" s="30">
        <f t="shared" si="2"/>
        <v>7.008914557722715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Questions</vt:lpstr>
      <vt:lpstr>education</vt:lpstr>
      <vt:lpstr>crime_reg</vt:lpstr>
      <vt:lpstr>crime</vt:lpstr>
      <vt:lpstr>goals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2022-02-16T15:13:12Z</dcterms:created>
  <dcterms:modified xsi:type="dcterms:W3CDTF">2022-02-23T23:40:06Z</dcterms:modified>
</cp:coreProperties>
</file>